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zukoutu hiroki\Desktop\"/>
    </mc:Choice>
  </mc:AlternateContent>
  <xr:revisionPtr revIDLastSave="0" documentId="8_{01135D95-E104-43BE-ABF1-F59AE937307C}" xr6:coauthVersionLast="47" xr6:coauthVersionMax="47" xr10:uidLastSave="{00000000-0000-0000-0000-000000000000}"/>
  <bookViews>
    <workbookView xWindow="-108" yWindow="-108" windowWidth="23256" windowHeight="12576" tabRatio="830" activeTab="4" xr2:uid="{00000000-000D-0000-FFFF-FFFF00000000}"/>
  </bookViews>
  <sheets>
    <sheet name="予選AB" sheetId="8" r:id="rId1"/>
    <sheet name="予選CD" sheetId="9" r:id="rId2"/>
    <sheet name="予選EF" sheetId="10" r:id="rId3"/>
    <sheet name="予選GH" sheetId="11" r:id="rId4"/>
    <sheet name="一位トーナメント" sheetId="3" r:id="rId5"/>
    <sheet name="二位トーナメント" sheetId="2" r:id="rId6"/>
    <sheet name="三位トーナメント" sheetId="4" r:id="rId7"/>
    <sheet name="四位トーナメント" sheetId="5" r:id="rId8"/>
    <sheet name="五位トーナメント" sheetId="6" r:id="rId9"/>
    <sheet name="六位トーナメント" sheetId="7" r:id="rId10"/>
    <sheet name="原紙" sheetId="1" r:id="rId11"/>
  </sheets>
  <definedNames>
    <definedName name="_xlnm.Print_Area" localSheetId="0">予選AB!$A$1:$V$63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1" l="1"/>
  <c r="I59" i="11"/>
  <c r="K58" i="11"/>
  <c r="I58" i="11"/>
  <c r="K57" i="11"/>
  <c r="I57" i="11"/>
  <c r="K56" i="11"/>
  <c r="I56" i="11"/>
  <c r="K55" i="11"/>
  <c r="I55" i="11"/>
  <c r="K54" i="11"/>
  <c r="I54" i="11"/>
  <c r="K59" i="10"/>
  <c r="I59" i="10"/>
  <c r="K58" i="10"/>
  <c r="I58" i="10"/>
  <c r="K57" i="10"/>
  <c r="I57" i="10"/>
  <c r="K56" i="10"/>
  <c r="I56" i="10"/>
  <c r="K55" i="10"/>
  <c r="I55" i="10"/>
  <c r="K54" i="10"/>
  <c r="I54" i="10"/>
  <c r="K59" i="9"/>
  <c r="I59" i="9"/>
  <c r="K58" i="9"/>
  <c r="I58" i="9"/>
  <c r="K57" i="9"/>
  <c r="I57" i="9"/>
  <c r="K56" i="9"/>
  <c r="I56" i="9"/>
  <c r="K55" i="9"/>
  <c r="I55" i="9"/>
  <c r="K54" i="9"/>
  <c r="I54" i="9"/>
  <c r="K28" i="11"/>
  <c r="I28" i="11"/>
  <c r="K27" i="11"/>
  <c r="I27" i="11"/>
  <c r="K26" i="11"/>
  <c r="I26" i="11"/>
  <c r="K25" i="11"/>
  <c r="I25" i="11"/>
  <c r="K24" i="11"/>
  <c r="I24" i="11"/>
  <c r="K23" i="11"/>
  <c r="I23" i="11"/>
  <c r="K28" i="10"/>
  <c r="I28" i="10"/>
  <c r="K27" i="10"/>
  <c r="I27" i="10"/>
  <c r="K26" i="10"/>
  <c r="I26" i="10"/>
  <c r="K25" i="10"/>
  <c r="I25" i="10"/>
  <c r="K24" i="10"/>
  <c r="I24" i="10"/>
  <c r="K23" i="10"/>
  <c r="I23" i="10"/>
  <c r="K28" i="9"/>
  <c r="I28" i="9"/>
  <c r="K27" i="9"/>
  <c r="I27" i="9"/>
  <c r="K26" i="9"/>
  <c r="I26" i="9"/>
  <c r="K25" i="9"/>
  <c r="I25" i="9"/>
  <c r="K24" i="9"/>
  <c r="I24" i="9"/>
  <c r="K23" i="9"/>
  <c r="I23" i="9"/>
  <c r="K59" i="8"/>
  <c r="I59" i="8"/>
  <c r="K58" i="8"/>
  <c r="I58" i="8"/>
  <c r="K57" i="8"/>
  <c r="I57" i="8"/>
  <c r="K56" i="8"/>
  <c r="I56" i="8"/>
  <c r="K55" i="8"/>
  <c r="I55" i="8"/>
  <c r="K54" i="8"/>
  <c r="I54" i="8"/>
  <c r="K28" i="8"/>
  <c r="I28" i="8"/>
  <c r="K27" i="8"/>
  <c r="I27" i="8"/>
  <c r="K26" i="8"/>
  <c r="I26" i="8"/>
  <c r="K25" i="8"/>
  <c r="I25" i="8"/>
  <c r="K24" i="8"/>
  <c r="I24" i="8"/>
  <c r="K23" i="8"/>
  <c r="I23" i="8"/>
  <c r="B14" i="3"/>
  <c r="D25" i="3" s="1"/>
  <c r="P14" i="7"/>
  <c r="F28" i="7" s="1"/>
  <c r="P14" i="6"/>
  <c r="F28" i="6" s="1"/>
  <c r="P14" i="5"/>
  <c r="F28" i="5" s="1"/>
  <c r="P14" i="4"/>
  <c r="F28" i="4" s="1"/>
  <c r="P14" i="2"/>
  <c r="F28" i="2" s="1"/>
  <c r="P14" i="3"/>
  <c r="F28" i="3" s="1"/>
  <c r="H14" i="7"/>
  <c r="F26" i="7" s="1"/>
  <c r="H14" i="6"/>
  <c r="F26" i="6" s="1"/>
  <c r="H14" i="5"/>
  <c r="F26" i="5" s="1"/>
  <c r="H14" i="4"/>
  <c r="F26" i="4" s="1"/>
  <c r="H14" i="2"/>
  <c r="F26" i="2" s="1"/>
  <c r="H14" i="3"/>
  <c r="F26" i="3" s="1"/>
  <c r="L14" i="7"/>
  <c r="F27" i="7" s="1"/>
  <c r="L14" i="6"/>
  <c r="F27" i="6" s="1"/>
  <c r="L14" i="5"/>
  <c r="F27" i="5" s="1"/>
  <c r="L14" i="4"/>
  <c r="F27" i="4" s="1"/>
  <c r="L14" i="2"/>
  <c r="F27" i="2" s="1"/>
  <c r="L14" i="3"/>
  <c r="F27" i="3" s="1"/>
  <c r="D14" i="5"/>
  <c r="F25" i="5" s="1"/>
  <c r="D14" i="6"/>
  <c r="F25" i="6" s="1"/>
  <c r="D14" i="7"/>
  <c r="F25" i="7" s="1"/>
  <c r="D14" i="4"/>
  <c r="F25" i="4" s="1"/>
  <c r="D14" i="2"/>
  <c r="F25" i="2" s="1"/>
  <c r="D14" i="3"/>
  <c r="F25" i="3" s="1"/>
  <c r="N14" i="7"/>
  <c r="D28" i="7" s="1"/>
  <c r="N14" i="6"/>
  <c r="D28" i="6" s="1"/>
  <c r="N14" i="5"/>
  <c r="D28" i="5" s="1"/>
  <c r="N14" i="4"/>
  <c r="D28" i="4" s="1"/>
  <c r="N14" i="2"/>
  <c r="D28" i="2" s="1"/>
  <c r="N14" i="3"/>
  <c r="D28" i="3" s="1"/>
  <c r="F14" i="7"/>
  <c r="D26" i="7" s="1"/>
  <c r="F14" i="6"/>
  <c r="D26" i="6" s="1"/>
  <c r="F14" i="5"/>
  <c r="D26" i="5" s="1"/>
  <c r="F14" i="4"/>
  <c r="D26" i="4" s="1"/>
  <c r="F14" i="2"/>
  <c r="D26" i="2" s="1"/>
  <c r="F14" i="3"/>
  <c r="D26" i="3" s="1"/>
  <c r="J14" i="7"/>
  <c r="D27" i="7" s="1"/>
  <c r="J14" i="6"/>
  <c r="D27" i="6" s="1"/>
  <c r="J14" i="5"/>
  <c r="D27" i="5" s="1"/>
  <c r="J14" i="4"/>
  <c r="D27" i="4" s="1"/>
  <c r="J14" i="2"/>
  <c r="D27" i="2" s="1"/>
  <c r="B14" i="7"/>
  <c r="D25" i="7" s="1"/>
  <c r="B14" i="6"/>
  <c r="D25" i="6" s="1"/>
  <c r="B14" i="5"/>
  <c r="D25" i="5" s="1"/>
  <c r="B14" i="4"/>
  <c r="D25" i="4" s="1"/>
  <c r="B14" i="2"/>
  <c r="D25" i="2" s="1"/>
  <c r="J14" i="3"/>
  <c r="D27" i="3" s="1"/>
  <c r="N59" i="11" l="1"/>
  <c r="L59" i="11"/>
  <c r="G59" i="11"/>
  <c r="N58" i="11"/>
  <c r="L58" i="11"/>
  <c r="G58" i="11"/>
  <c r="N57" i="11"/>
  <c r="L57" i="11"/>
  <c r="G57" i="11"/>
  <c r="N56" i="11"/>
  <c r="L56" i="11"/>
  <c r="G56" i="11"/>
  <c r="N55" i="11"/>
  <c r="L55" i="11"/>
  <c r="G55" i="11"/>
  <c r="N54" i="11"/>
  <c r="L54" i="11"/>
  <c r="G54" i="11"/>
  <c r="N28" i="11"/>
  <c r="L28" i="11"/>
  <c r="G28" i="11"/>
  <c r="N27" i="11"/>
  <c r="L27" i="11"/>
  <c r="G27" i="11"/>
  <c r="N26" i="11"/>
  <c r="L26" i="11"/>
  <c r="G26" i="11"/>
  <c r="N25" i="11"/>
  <c r="L25" i="11"/>
  <c r="G25" i="11"/>
  <c r="N24" i="11"/>
  <c r="L24" i="11"/>
  <c r="G24" i="11"/>
  <c r="N23" i="11"/>
  <c r="L23" i="11"/>
  <c r="G23" i="11"/>
  <c r="N59" i="10"/>
  <c r="L59" i="10"/>
  <c r="G59" i="10"/>
  <c r="N58" i="10"/>
  <c r="L58" i="10"/>
  <c r="G58" i="10"/>
  <c r="N57" i="10"/>
  <c r="L57" i="10"/>
  <c r="G57" i="10"/>
  <c r="N56" i="10"/>
  <c r="L56" i="10"/>
  <c r="G56" i="10"/>
  <c r="N55" i="10"/>
  <c r="L55" i="10"/>
  <c r="G55" i="10"/>
  <c r="N54" i="10"/>
  <c r="L54" i="10"/>
  <c r="G54" i="10"/>
  <c r="N28" i="10"/>
  <c r="L28" i="10"/>
  <c r="G28" i="10"/>
  <c r="N27" i="10"/>
  <c r="L27" i="10"/>
  <c r="G27" i="10"/>
  <c r="N26" i="10"/>
  <c r="L26" i="10"/>
  <c r="G26" i="10"/>
  <c r="N25" i="10"/>
  <c r="L25" i="10"/>
  <c r="G25" i="10"/>
  <c r="N24" i="10"/>
  <c r="L24" i="10"/>
  <c r="G24" i="10"/>
  <c r="N23" i="10"/>
  <c r="L23" i="10"/>
  <c r="G23" i="10"/>
  <c r="N59" i="9"/>
  <c r="L59" i="9"/>
  <c r="G59" i="9"/>
  <c r="N58" i="9"/>
  <c r="L58" i="9"/>
  <c r="G58" i="9"/>
  <c r="N57" i="9"/>
  <c r="L57" i="9"/>
  <c r="G57" i="9"/>
  <c r="N56" i="9"/>
  <c r="L56" i="9"/>
  <c r="G56" i="9"/>
  <c r="N55" i="9"/>
  <c r="L55" i="9"/>
  <c r="G55" i="9"/>
  <c r="N54" i="9"/>
  <c r="L54" i="9"/>
  <c r="G54" i="9"/>
  <c r="N28" i="9"/>
  <c r="L28" i="9"/>
  <c r="G28" i="9"/>
  <c r="N27" i="9"/>
  <c r="L27" i="9"/>
  <c r="G27" i="9"/>
  <c r="N26" i="9"/>
  <c r="L26" i="9"/>
  <c r="G26" i="9"/>
  <c r="N25" i="9"/>
  <c r="L25" i="9"/>
  <c r="G25" i="9"/>
  <c r="N24" i="9"/>
  <c r="L24" i="9"/>
  <c r="G24" i="9"/>
  <c r="N23" i="9"/>
  <c r="L23" i="9"/>
  <c r="G23" i="9"/>
  <c r="N59" i="8"/>
  <c r="L59" i="8"/>
  <c r="G59" i="8"/>
  <c r="N58" i="8"/>
  <c r="L58" i="8"/>
  <c r="G58" i="8"/>
  <c r="N57" i="8"/>
  <c r="L57" i="8"/>
  <c r="G57" i="8"/>
  <c r="N56" i="8"/>
  <c r="L56" i="8"/>
  <c r="G56" i="8"/>
  <c r="N55" i="8"/>
  <c r="L55" i="8"/>
  <c r="G55" i="8"/>
  <c r="N54" i="8"/>
  <c r="L54" i="8"/>
  <c r="G54" i="8"/>
  <c r="G24" i="8"/>
  <c r="N27" i="8"/>
  <c r="N25" i="8"/>
  <c r="G28" i="8"/>
  <c r="L26" i="8"/>
  <c r="G26" i="8"/>
  <c r="L24" i="8"/>
  <c r="N23" i="8"/>
  <c r="L28" i="8"/>
  <c r="N28" i="8"/>
  <c r="G27" i="8"/>
  <c r="L25" i="8"/>
  <c r="N26" i="8"/>
  <c r="G25" i="8"/>
  <c r="L23" i="8"/>
  <c r="N24" i="8"/>
  <c r="L27" i="8"/>
  <c r="G23" i="8"/>
  <c r="I50" i="11" l="1"/>
  <c r="F50" i="11"/>
  <c r="M49" i="11"/>
  <c r="K49" i="11"/>
  <c r="L48" i="11" s="1"/>
  <c r="F48" i="11"/>
  <c r="O48" i="11" s="1"/>
  <c r="M47" i="11"/>
  <c r="K47" i="11"/>
  <c r="L46" i="11" s="1"/>
  <c r="J47" i="11"/>
  <c r="H47" i="11"/>
  <c r="I46" i="11" s="1"/>
  <c r="K44" i="11"/>
  <c r="H44" i="11"/>
  <c r="E44" i="11"/>
  <c r="I41" i="11"/>
  <c r="F41" i="11"/>
  <c r="M40" i="11"/>
  <c r="K40" i="11"/>
  <c r="F39" i="11"/>
  <c r="M38" i="11"/>
  <c r="K38" i="11"/>
  <c r="J38" i="11"/>
  <c r="H38" i="11"/>
  <c r="I37" i="11" s="1"/>
  <c r="K35" i="11"/>
  <c r="H35" i="11"/>
  <c r="E35" i="11"/>
  <c r="I19" i="11"/>
  <c r="F19" i="11"/>
  <c r="M18" i="11"/>
  <c r="K18" i="11"/>
  <c r="L17" i="11" s="1"/>
  <c r="F17" i="11"/>
  <c r="M16" i="11"/>
  <c r="K16" i="11"/>
  <c r="L15" i="11" s="1"/>
  <c r="J16" i="11"/>
  <c r="H16" i="11"/>
  <c r="I15" i="11" s="1"/>
  <c r="K13" i="11"/>
  <c r="H13" i="11"/>
  <c r="E13" i="11"/>
  <c r="I10" i="11"/>
  <c r="F10" i="11"/>
  <c r="M9" i="11"/>
  <c r="K9" i="11"/>
  <c r="F8" i="11"/>
  <c r="M7" i="11"/>
  <c r="K7" i="11"/>
  <c r="J7" i="11"/>
  <c r="H7" i="11"/>
  <c r="I6" i="11" s="1"/>
  <c r="K4" i="11"/>
  <c r="H4" i="11"/>
  <c r="E4" i="11"/>
  <c r="I50" i="10"/>
  <c r="F50" i="10"/>
  <c r="M49" i="10"/>
  <c r="K49" i="10"/>
  <c r="F48" i="10"/>
  <c r="M47" i="10"/>
  <c r="K47" i="10"/>
  <c r="L46" i="10" s="1"/>
  <c r="J47" i="10"/>
  <c r="H47" i="10"/>
  <c r="I46" i="10" s="1"/>
  <c r="K44" i="10"/>
  <c r="H44" i="10"/>
  <c r="E44" i="10"/>
  <c r="I41" i="10"/>
  <c r="F41" i="10"/>
  <c r="M40" i="10"/>
  <c r="K40" i="10"/>
  <c r="F39" i="10"/>
  <c r="M38" i="10"/>
  <c r="K38" i="10"/>
  <c r="J38" i="10"/>
  <c r="H38" i="10"/>
  <c r="I37" i="10" s="1"/>
  <c r="K35" i="10"/>
  <c r="H35" i="10"/>
  <c r="E35" i="10"/>
  <c r="I19" i="10"/>
  <c r="F19" i="10"/>
  <c r="M18" i="10"/>
  <c r="K18" i="10"/>
  <c r="L17" i="10" s="1"/>
  <c r="F17" i="10"/>
  <c r="M16" i="10"/>
  <c r="K16" i="10"/>
  <c r="L15" i="10" s="1"/>
  <c r="J16" i="10"/>
  <c r="H16" i="10"/>
  <c r="I15" i="10" s="1"/>
  <c r="K13" i="10"/>
  <c r="H13" i="10"/>
  <c r="E13" i="10"/>
  <c r="I10" i="10"/>
  <c r="F10" i="10"/>
  <c r="M9" i="10"/>
  <c r="K9" i="10"/>
  <c r="F8" i="10"/>
  <c r="M7" i="10"/>
  <c r="K7" i="10"/>
  <c r="L6" i="10" s="1"/>
  <c r="J7" i="10"/>
  <c r="H7" i="10"/>
  <c r="I6" i="10" s="1"/>
  <c r="K4" i="10"/>
  <c r="H4" i="10"/>
  <c r="E4" i="10"/>
  <c r="I50" i="9"/>
  <c r="F50" i="9"/>
  <c r="M49" i="9"/>
  <c r="K49" i="9"/>
  <c r="L48" i="9" s="1"/>
  <c r="F48" i="9"/>
  <c r="M47" i="9"/>
  <c r="K47" i="9"/>
  <c r="J47" i="9"/>
  <c r="H47" i="9"/>
  <c r="I46" i="9" s="1"/>
  <c r="K44" i="9"/>
  <c r="H44" i="9"/>
  <c r="E44" i="9"/>
  <c r="I41" i="9"/>
  <c r="F41" i="9"/>
  <c r="M40" i="9"/>
  <c r="K40" i="9"/>
  <c r="L39" i="9" s="1"/>
  <c r="F39" i="9"/>
  <c r="M38" i="9"/>
  <c r="K38" i="9"/>
  <c r="L37" i="9" s="1"/>
  <c r="J38" i="9"/>
  <c r="H38" i="9"/>
  <c r="K35" i="9"/>
  <c r="H35" i="9"/>
  <c r="E35" i="9"/>
  <c r="I19" i="9"/>
  <c r="F19" i="9"/>
  <c r="M18" i="9"/>
  <c r="K18" i="9"/>
  <c r="L17" i="9" s="1"/>
  <c r="F17" i="9"/>
  <c r="M16" i="9"/>
  <c r="K16" i="9"/>
  <c r="J16" i="9"/>
  <c r="H16" i="9"/>
  <c r="I15" i="9" s="1"/>
  <c r="K13" i="9"/>
  <c r="H13" i="9"/>
  <c r="E13" i="9"/>
  <c r="I10" i="9"/>
  <c r="F10" i="9"/>
  <c r="M9" i="9"/>
  <c r="K9" i="9"/>
  <c r="L8" i="9" s="1"/>
  <c r="F8" i="9"/>
  <c r="M7" i="9"/>
  <c r="K7" i="9"/>
  <c r="L6" i="9" s="1"/>
  <c r="J7" i="9"/>
  <c r="H7" i="9"/>
  <c r="K4" i="9"/>
  <c r="H4" i="9"/>
  <c r="E4" i="9"/>
  <c r="I50" i="8"/>
  <c r="F50" i="8"/>
  <c r="M49" i="8"/>
  <c r="K49" i="8"/>
  <c r="L48" i="8" s="1"/>
  <c r="F48" i="8"/>
  <c r="M47" i="8"/>
  <c r="K47" i="8"/>
  <c r="J47" i="8"/>
  <c r="H47" i="8"/>
  <c r="I46" i="8" s="1"/>
  <c r="K44" i="8"/>
  <c r="H44" i="8"/>
  <c r="E44" i="8"/>
  <c r="I41" i="8"/>
  <c r="F41" i="8"/>
  <c r="M40" i="8"/>
  <c r="K40" i="8"/>
  <c r="L39" i="8" s="1"/>
  <c r="F39" i="8"/>
  <c r="M38" i="8"/>
  <c r="K38" i="8"/>
  <c r="L37" i="8" s="1"/>
  <c r="J38" i="8"/>
  <c r="H38" i="8"/>
  <c r="K35" i="8"/>
  <c r="H35" i="8"/>
  <c r="E35" i="8"/>
  <c r="H16" i="8"/>
  <c r="I15" i="8" s="1"/>
  <c r="J16" i="8"/>
  <c r="K16" i="8"/>
  <c r="M16" i="8"/>
  <c r="F17" i="8"/>
  <c r="K18" i="8"/>
  <c r="L17" i="8" s="1"/>
  <c r="M18" i="8"/>
  <c r="F19" i="8"/>
  <c r="I19" i="8"/>
  <c r="K13" i="8"/>
  <c r="H13" i="8"/>
  <c r="E13" i="8"/>
  <c r="I10" i="8"/>
  <c r="F10" i="8"/>
  <c r="M9" i="8"/>
  <c r="K9" i="8"/>
  <c r="L8" i="8" s="1"/>
  <c r="F8" i="8"/>
  <c r="M7" i="8"/>
  <c r="K7" i="8"/>
  <c r="J7" i="8"/>
  <c r="H7" i="8"/>
  <c r="K4" i="8"/>
  <c r="H4" i="8"/>
  <c r="E4" i="8"/>
  <c r="L46" i="8" l="1"/>
  <c r="L15" i="9"/>
  <c r="P15" i="9" s="1"/>
  <c r="L8" i="10"/>
  <c r="L39" i="10"/>
  <c r="L8" i="11"/>
  <c r="L39" i="11"/>
  <c r="I37" i="8"/>
  <c r="I6" i="9"/>
  <c r="I37" i="9"/>
  <c r="P37" i="10"/>
  <c r="L15" i="8"/>
  <c r="L37" i="10"/>
  <c r="L6" i="11"/>
  <c r="L37" i="11"/>
  <c r="L48" i="10"/>
  <c r="O46" i="11"/>
  <c r="L46" i="9"/>
  <c r="O50" i="9"/>
  <c r="O46" i="10"/>
  <c r="O19" i="10"/>
  <c r="O15" i="10"/>
  <c r="O19" i="8"/>
  <c r="O50" i="8"/>
  <c r="P19" i="9"/>
  <c r="O48" i="10"/>
  <c r="O50" i="10"/>
  <c r="O50" i="11"/>
  <c r="P41" i="11"/>
  <c r="P10" i="9"/>
  <c r="P8" i="9"/>
  <c r="O39" i="11"/>
  <c r="O39" i="10"/>
  <c r="O48" i="9"/>
  <c r="P41" i="10"/>
  <c r="P39" i="8"/>
  <c r="O48" i="8"/>
  <c r="P37" i="9"/>
  <c r="P41" i="9"/>
  <c r="P46" i="9"/>
  <c r="O15" i="11"/>
  <c r="P37" i="8"/>
  <c r="O46" i="8"/>
  <c r="P37" i="11"/>
  <c r="P10" i="8"/>
  <c r="P41" i="8"/>
  <c r="P17" i="9"/>
  <c r="P39" i="9"/>
  <c r="O6" i="11"/>
  <c r="P6" i="11"/>
  <c r="O6" i="10"/>
  <c r="P6" i="10"/>
  <c r="P39" i="11"/>
  <c r="O37" i="11"/>
  <c r="O41" i="11"/>
  <c r="O46" i="9"/>
  <c r="O39" i="8"/>
  <c r="O10" i="9"/>
  <c r="O17" i="9"/>
  <c r="O8" i="10"/>
  <c r="O37" i="10"/>
  <c r="O41" i="10"/>
  <c r="O37" i="8"/>
  <c r="O41" i="8"/>
  <c r="O15" i="9"/>
  <c r="O19" i="9"/>
  <c r="P48" i="9"/>
  <c r="O17" i="10"/>
  <c r="O8" i="11"/>
  <c r="P50" i="9"/>
  <c r="P39" i="10"/>
  <c r="O17" i="11"/>
  <c r="O19" i="11"/>
  <c r="P8" i="11"/>
  <c r="O10" i="11"/>
  <c r="P10" i="11"/>
  <c r="N10" i="11"/>
  <c r="N6" i="11"/>
  <c r="N15" i="11"/>
  <c r="P15" i="11"/>
  <c r="N17" i="11"/>
  <c r="P17" i="11"/>
  <c r="N19" i="11"/>
  <c r="P19" i="11"/>
  <c r="N46" i="11"/>
  <c r="P46" i="11"/>
  <c r="N48" i="11"/>
  <c r="P48" i="11"/>
  <c r="N50" i="11"/>
  <c r="P50" i="11"/>
  <c r="N8" i="11"/>
  <c r="N37" i="11"/>
  <c r="N39" i="11"/>
  <c r="N41" i="11"/>
  <c r="P8" i="10"/>
  <c r="O10" i="10"/>
  <c r="P10" i="10"/>
  <c r="N10" i="10"/>
  <c r="N6" i="10"/>
  <c r="N15" i="10"/>
  <c r="P15" i="10"/>
  <c r="N17" i="10"/>
  <c r="P17" i="10"/>
  <c r="N19" i="10"/>
  <c r="P19" i="10"/>
  <c r="N46" i="10"/>
  <c r="P46" i="10"/>
  <c r="N48" i="10"/>
  <c r="P48" i="10"/>
  <c r="N50" i="10"/>
  <c r="P50" i="10"/>
  <c r="N8" i="10"/>
  <c r="N37" i="10"/>
  <c r="N39" i="10"/>
  <c r="N41" i="10"/>
  <c r="O6" i="9"/>
  <c r="P6" i="9"/>
  <c r="N6" i="9"/>
  <c r="O8" i="9"/>
  <c r="N10" i="9"/>
  <c r="N15" i="9"/>
  <c r="N17" i="9"/>
  <c r="N19" i="9"/>
  <c r="O37" i="9"/>
  <c r="O39" i="9"/>
  <c r="O41" i="9"/>
  <c r="N46" i="9"/>
  <c r="N48" i="9"/>
  <c r="N50" i="9"/>
  <c r="N8" i="9"/>
  <c r="N37" i="9"/>
  <c r="N39" i="9"/>
  <c r="N41" i="9"/>
  <c r="N46" i="8"/>
  <c r="P46" i="8"/>
  <c r="N48" i="8"/>
  <c r="P48" i="8"/>
  <c r="N50" i="8"/>
  <c r="P50" i="8"/>
  <c r="N37" i="8"/>
  <c r="N39" i="8"/>
  <c r="N41" i="8"/>
  <c r="N19" i="8"/>
  <c r="S19" i="8" s="1"/>
  <c r="O17" i="8"/>
  <c r="N17" i="8"/>
  <c r="P17" i="8"/>
  <c r="N15" i="8"/>
  <c r="P15" i="8"/>
  <c r="O15" i="8"/>
  <c r="P19" i="8"/>
  <c r="I6" i="8"/>
  <c r="L6" i="8"/>
  <c r="O8" i="8"/>
  <c r="O10" i="8"/>
  <c r="N8" i="8"/>
  <c r="P8" i="8"/>
  <c r="N10" i="8"/>
  <c r="P6" i="8" l="1"/>
  <c r="Q19" i="8"/>
  <c r="R19" i="8"/>
  <c r="T19" i="8" s="1"/>
  <c r="R39" i="11"/>
  <c r="S39" i="11"/>
  <c r="Q39" i="11"/>
  <c r="R8" i="11"/>
  <c r="Q8" i="11"/>
  <c r="S8" i="11"/>
  <c r="S50" i="11"/>
  <c r="Q50" i="11"/>
  <c r="R50" i="11"/>
  <c r="S48" i="11"/>
  <c r="Q48" i="11"/>
  <c r="R48" i="11"/>
  <c r="S46" i="11"/>
  <c r="Q46" i="11"/>
  <c r="R46" i="11"/>
  <c r="S19" i="11"/>
  <c r="Q19" i="11"/>
  <c r="R19" i="11"/>
  <c r="S17" i="11"/>
  <c r="Q17" i="11"/>
  <c r="R17" i="11"/>
  <c r="T17" i="11" s="1"/>
  <c r="V17" i="11" s="1"/>
  <c r="S15" i="11"/>
  <c r="Q15" i="11"/>
  <c r="R15" i="11"/>
  <c r="S10" i="11"/>
  <c r="Q10" i="11"/>
  <c r="R10" i="11"/>
  <c r="R41" i="11"/>
  <c r="S41" i="11"/>
  <c r="Q41" i="11"/>
  <c r="R37" i="11"/>
  <c r="S37" i="11"/>
  <c r="Q37" i="11"/>
  <c r="S6" i="11"/>
  <c r="Q6" i="11"/>
  <c r="R6" i="11"/>
  <c r="R39" i="10"/>
  <c r="S39" i="10"/>
  <c r="Q39" i="10"/>
  <c r="R8" i="10"/>
  <c r="T8" i="10" s="1"/>
  <c r="V8" i="10" s="1"/>
  <c r="Q8" i="10"/>
  <c r="S8" i="10"/>
  <c r="S50" i="10"/>
  <c r="Q50" i="10"/>
  <c r="R50" i="10"/>
  <c r="S48" i="10"/>
  <c r="Q48" i="10"/>
  <c r="R48" i="10"/>
  <c r="S46" i="10"/>
  <c r="Q46" i="10"/>
  <c r="R46" i="10"/>
  <c r="S19" i="10"/>
  <c r="Q19" i="10"/>
  <c r="R19" i="10"/>
  <c r="S17" i="10"/>
  <c r="Q17" i="10"/>
  <c r="R17" i="10"/>
  <c r="S15" i="10"/>
  <c r="Q15" i="10"/>
  <c r="R15" i="10"/>
  <c r="T15" i="10" s="1"/>
  <c r="V15" i="10" s="1"/>
  <c r="S10" i="10"/>
  <c r="Q10" i="10"/>
  <c r="R10" i="10"/>
  <c r="R41" i="10"/>
  <c r="T41" i="10" s="1"/>
  <c r="S41" i="10"/>
  <c r="Q41" i="10"/>
  <c r="R37" i="10"/>
  <c r="S37" i="10"/>
  <c r="Q37" i="10"/>
  <c r="S6" i="10"/>
  <c r="Q6" i="10"/>
  <c r="R6" i="10"/>
  <c r="R41" i="9"/>
  <c r="S41" i="9"/>
  <c r="Q41" i="9"/>
  <c r="R37" i="9"/>
  <c r="S37" i="9"/>
  <c r="Q37" i="9"/>
  <c r="S50" i="9"/>
  <c r="Q50" i="9"/>
  <c r="R50" i="9"/>
  <c r="S46" i="9"/>
  <c r="Q46" i="9"/>
  <c r="R46" i="9"/>
  <c r="T46" i="9" s="1"/>
  <c r="V46" i="9" s="1"/>
  <c r="S19" i="9"/>
  <c r="Q19" i="9"/>
  <c r="R19" i="9"/>
  <c r="S15" i="9"/>
  <c r="Q15" i="9"/>
  <c r="R15" i="9"/>
  <c r="R39" i="9"/>
  <c r="S39" i="9"/>
  <c r="Q39" i="9"/>
  <c r="R8" i="9"/>
  <c r="S8" i="9"/>
  <c r="Q8" i="9"/>
  <c r="S48" i="9"/>
  <c r="Q48" i="9"/>
  <c r="R48" i="9"/>
  <c r="S17" i="9"/>
  <c r="Q17" i="9"/>
  <c r="R17" i="9"/>
  <c r="S10" i="9"/>
  <c r="Q10" i="9"/>
  <c r="R10" i="9"/>
  <c r="S6" i="9"/>
  <c r="Q6" i="9"/>
  <c r="R6" i="9"/>
  <c r="R39" i="8"/>
  <c r="S39" i="8"/>
  <c r="Q39" i="8"/>
  <c r="R41" i="8"/>
  <c r="S41" i="8"/>
  <c r="Q41" i="8"/>
  <c r="R37" i="8"/>
  <c r="S37" i="8"/>
  <c r="Q37" i="8"/>
  <c r="S50" i="8"/>
  <c r="Q50" i="8"/>
  <c r="R50" i="8"/>
  <c r="S48" i="8"/>
  <c r="Q48" i="8"/>
  <c r="R48" i="8"/>
  <c r="S46" i="8"/>
  <c r="Q46" i="8"/>
  <c r="R46" i="8"/>
  <c r="R15" i="8"/>
  <c r="Q15" i="8"/>
  <c r="S15" i="8"/>
  <c r="Q17" i="8"/>
  <c r="S17" i="8"/>
  <c r="R17" i="8"/>
  <c r="N6" i="8"/>
  <c r="S6" i="8" s="1"/>
  <c r="O6" i="8"/>
  <c r="R10" i="8"/>
  <c r="S10" i="8"/>
  <c r="Q10" i="8"/>
  <c r="S8" i="8"/>
  <c r="Q8" i="8"/>
  <c r="R8" i="8"/>
  <c r="T41" i="11" l="1"/>
  <c r="V41" i="11" s="1"/>
  <c r="T37" i="8"/>
  <c r="V37" i="8" s="1"/>
  <c r="T37" i="10"/>
  <c r="V37" i="10" s="1"/>
  <c r="T46" i="10"/>
  <c r="V46" i="10" s="1"/>
  <c r="T15" i="9"/>
  <c r="V15" i="9" s="1"/>
  <c r="T19" i="11"/>
  <c r="V19" i="11" s="1"/>
  <c r="U19" i="11" s="1"/>
  <c r="T10" i="9"/>
  <c r="T50" i="9"/>
  <c r="V50" i="9" s="1"/>
  <c r="T17" i="10"/>
  <c r="V17" i="10" s="1"/>
  <c r="T50" i="11"/>
  <c r="V50" i="11" s="1"/>
  <c r="T50" i="8"/>
  <c r="V50" i="8" s="1"/>
  <c r="T6" i="10"/>
  <c r="V6" i="10" s="1"/>
  <c r="T15" i="11"/>
  <c r="V15" i="11" s="1"/>
  <c r="V19" i="8"/>
  <c r="T46" i="8"/>
  <c r="V46" i="8" s="1"/>
  <c r="T15" i="8"/>
  <c r="V15" i="8" s="1"/>
  <c r="T46" i="11"/>
  <c r="V46" i="11" s="1"/>
  <c r="T19" i="9"/>
  <c r="V19" i="9" s="1"/>
  <c r="T19" i="10"/>
  <c r="V19" i="10" s="1"/>
  <c r="U19" i="10" s="1"/>
  <c r="T17" i="8"/>
  <c r="V17" i="8" s="1"/>
  <c r="T41" i="8"/>
  <c r="V41" i="8" s="1"/>
  <c r="T37" i="9"/>
  <c r="V37" i="9" s="1"/>
  <c r="T6" i="9"/>
  <c r="V6" i="9" s="1"/>
  <c r="V41" i="10"/>
  <c r="T37" i="11"/>
  <c r="V37" i="11" s="1"/>
  <c r="T6" i="11"/>
  <c r="V6" i="11" s="1"/>
  <c r="T48" i="8"/>
  <c r="V48" i="8" s="1"/>
  <c r="T48" i="9"/>
  <c r="V48" i="9" s="1"/>
  <c r="T50" i="10"/>
  <c r="V50" i="10" s="1"/>
  <c r="U15" i="11"/>
  <c r="U17" i="11"/>
  <c r="T10" i="8"/>
  <c r="T8" i="8"/>
  <c r="V8" i="8" s="1"/>
  <c r="T10" i="11"/>
  <c r="V10" i="11" s="1"/>
  <c r="T10" i="10"/>
  <c r="V10" i="10" s="1"/>
  <c r="U10" i="10" s="1"/>
  <c r="T41" i="9"/>
  <c r="V41" i="9" s="1"/>
  <c r="V10" i="9"/>
  <c r="T48" i="11"/>
  <c r="V48" i="11" s="1"/>
  <c r="T39" i="11"/>
  <c r="V39" i="11" s="1"/>
  <c r="T8" i="11"/>
  <c r="V8" i="11" s="1"/>
  <c r="U8" i="11" s="1"/>
  <c r="T48" i="10"/>
  <c r="V48" i="10" s="1"/>
  <c r="T39" i="10"/>
  <c r="V39" i="10" s="1"/>
  <c r="U39" i="10" s="1"/>
  <c r="U8" i="10"/>
  <c r="T39" i="9"/>
  <c r="V39" i="9" s="1"/>
  <c r="T17" i="9"/>
  <c r="V17" i="9" s="1"/>
  <c r="T8" i="9"/>
  <c r="V8" i="9" s="1"/>
  <c r="U8" i="9" s="1"/>
  <c r="T39" i="8"/>
  <c r="V39" i="8" s="1"/>
  <c r="Q6" i="8"/>
  <c r="R6" i="8"/>
  <c r="T6" i="8" s="1"/>
  <c r="V10" i="8"/>
  <c r="U41" i="9" l="1"/>
  <c r="V6" i="8"/>
  <c r="U15" i="10"/>
  <c r="U17" i="10"/>
  <c r="U17" i="8"/>
  <c r="U15" i="8"/>
  <c r="U19" i="8"/>
  <c r="U37" i="9"/>
  <c r="U39" i="9"/>
  <c r="U37" i="10"/>
  <c r="U41" i="10"/>
  <c r="U39" i="11"/>
  <c r="U37" i="11"/>
  <c r="U41" i="11"/>
  <c r="U48" i="8"/>
  <c r="U46" i="8"/>
  <c r="U50" i="8"/>
  <c r="U48" i="9"/>
  <c r="U46" i="9"/>
  <c r="U50" i="9"/>
  <c r="U17" i="9"/>
  <c r="U15" i="9"/>
  <c r="U19" i="9"/>
  <c r="U46" i="10"/>
  <c r="U48" i="10"/>
  <c r="U50" i="10"/>
  <c r="U48" i="11"/>
  <c r="U46" i="11"/>
  <c r="U50" i="11"/>
  <c r="U39" i="8"/>
  <c r="U37" i="8"/>
  <c r="U41" i="8"/>
  <c r="U10" i="11"/>
  <c r="U10" i="9"/>
  <c r="U6" i="11"/>
  <c r="U6" i="9"/>
  <c r="U8" i="8"/>
  <c r="U6" i="8"/>
  <c r="U10" i="8"/>
  <c r="R33" i="7" l="1"/>
  <c r="Q33" i="7"/>
  <c r="R32" i="7"/>
  <c r="Q32" i="7"/>
  <c r="R31" i="7"/>
  <c r="Q31" i="7"/>
  <c r="F33" i="7" s="1"/>
  <c r="R30" i="7"/>
  <c r="Q30" i="7"/>
  <c r="R29" i="7"/>
  <c r="Q29" i="7"/>
  <c r="D33" i="7" s="1"/>
  <c r="R28" i="7"/>
  <c r="F32" i="7" s="1"/>
  <c r="Q28" i="7"/>
  <c r="F31" i="7" s="1"/>
  <c r="R27" i="7"/>
  <c r="D32" i="7" s="1"/>
  <c r="Q27" i="7"/>
  <c r="D31" i="7" s="1"/>
  <c r="R26" i="7"/>
  <c r="F30" i="7" s="1"/>
  <c r="Q26" i="7"/>
  <c r="F29" i="7" s="1"/>
  <c r="R25" i="7"/>
  <c r="D30" i="7" s="1"/>
  <c r="Q25" i="7"/>
  <c r="D29" i="7" s="1"/>
  <c r="P21" i="7"/>
  <c r="N21" i="7"/>
  <c r="M21" i="7"/>
  <c r="J21" i="7"/>
  <c r="P20" i="7"/>
  <c r="J20" i="7"/>
  <c r="G20" i="7"/>
  <c r="O18" i="7"/>
  <c r="L18" i="7"/>
  <c r="G18" i="7"/>
  <c r="D18" i="7"/>
  <c r="P17" i="7"/>
  <c r="K17" i="7"/>
  <c r="P8" i="7"/>
  <c r="J8" i="7"/>
  <c r="H8" i="7"/>
  <c r="B8" i="7"/>
  <c r="N5" i="7"/>
  <c r="D5" i="7"/>
  <c r="I3" i="7"/>
  <c r="D20" i="7" s="1"/>
  <c r="R33" i="6"/>
  <c r="Q33" i="6"/>
  <c r="R32" i="6"/>
  <c r="Q32" i="6"/>
  <c r="R31" i="6"/>
  <c r="Q31" i="6"/>
  <c r="F33" i="6" s="1"/>
  <c r="R30" i="6"/>
  <c r="Q30" i="6"/>
  <c r="R29" i="6"/>
  <c r="Q29" i="6"/>
  <c r="D33" i="6" s="1"/>
  <c r="R28" i="6"/>
  <c r="F32" i="6" s="1"/>
  <c r="Q28" i="6"/>
  <c r="F31" i="6" s="1"/>
  <c r="R27" i="6"/>
  <c r="D32" i="6" s="1"/>
  <c r="Q27" i="6"/>
  <c r="D31" i="6" s="1"/>
  <c r="R26" i="6"/>
  <c r="F30" i="6" s="1"/>
  <c r="Q26" i="6"/>
  <c r="F29" i="6" s="1"/>
  <c r="R25" i="6"/>
  <c r="D30" i="6" s="1"/>
  <c r="Q25" i="6"/>
  <c r="D29" i="6" s="1"/>
  <c r="P21" i="6"/>
  <c r="N21" i="6"/>
  <c r="M21" i="6"/>
  <c r="J21" i="6"/>
  <c r="P20" i="6"/>
  <c r="J20" i="6"/>
  <c r="G20" i="6"/>
  <c r="O18" i="6"/>
  <c r="L18" i="6"/>
  <c r="G18" i="6"/>
  <c r="D18" i="6"/>
  <c r="P17" i="6"/>
  <c r="K17" i="6"/>
  <c r="P8" i="6"/>
  <c r="J8" i="6"/>
  <c r="H8" i="6"/>
  <c r="B8" i="6"/>
  <c r="N5" i="6"/>
  <c r="D5" i="6"/>
  <c r="I3" i="6"/>
  <c r="D20" i="6" s="1"/>
  <c r="R33" i="5"/>
  <c r="Q33" i="5"/>
  <c r="R32" i="5"/>
  <c r="Q32" i="5"/>
  <c r="R31" i="5"/>
  <c r="Q31" i="5"/>
  <c r="F33" i="5" s="1"/>
  <c r="R30" i="5"/>
  <c r="Q30" i="5"/>
  <c r="R29" i="5"/>
  <c r="Q29" i="5"/>
  <c r="D33" i="5" s="1"/>
  <c r="R28" i="5"/>
  <c r="F32" i="5" s="1"/>
  <c r="Q28" i="5"/>
  <c r="F31" i="5" s="1"/>
  <c r="R27" i="5"/>
  <c r="D32" i="5" s="1"/>
  <c r="Q27" i="5"/>
  <c r="D31" i="5" s="1"/>
  <c r="R26" i="5"/>
  <c r="F30" i="5" s="1"/>
  <c r="Q26" i="5"/>
  <c r="F29" i="5" s="1"/>
  <c r="R25" i="5"/>
  <c r="D30" i="5" s="1"/>
  <c r="Q25" i="5"/>
  <c r="D29" i="5" s="1"/>
  <c r="P21" i="5"/>
  <c r="N21" i="5"/>
  <c r="M21" i="5"/>
  <c r="J21" i="5"/>
  <c r="P20" i="5"/>
  <c r="J20" i="5"/>
  <c r="G20" i="5"/>
  <c r="O18" i="5"/>
  <c r="L18" i="5"/>
  <c r="G18" i="5"/>
  <c r="D18" i="5"/>
  <c r="P17" i="5"/>
  <c r="K17" i="5"/>
  <c r="P8" i="5"/>
  <c r="J8" i="5"/>
  <c r="H8" i="5"/>
  <c r="B8" i="5"/>
  <c r="N5" i="5"/>
  <c r="D5" i="5"/>
  <c r="I3" i="5"/>
  <c r="D20" i="5" s="1"/>
  <c r="R33" i="4"/>
  <c r="Q33" i="4"/>
  <c r="R32" i="4"/>
  <c r="Q32" i="4"/>
  <c r="R31" i="4"/>
  <c r="Q31" i="4"/>
  <c r="F33" i="4" s="1"/>
  <c r="R30" i="4"/>
  <c r="Q30" i="4"/>
  <c r="R29" i="4"/>
  <c r="Q29" i="4"/>
  <c r="D33" i="4" s="1"/>
  <c r="R28" i="4"/>
  <c r="F32" i="4" s="1"/>
  <c r="Q28" i="4"/>
  <c r="F31" i="4" s="1"/>
  <c r="R27" i="4"/>
  <c r="D32" i="4" s="1"/>
  <c r="Q27" i="4"/>
  <c r="D31" i="4" s="1"/>
  <c r="R26" i="4"/>
  <c r="F30" i="4" s="1"/>
  <c r="Q26" i="4"/>
  <c r="F29" i="4" s="1"/>
  <c r="R25" i="4"/>
  <c r="D30" i="4" s="1"/>
  <c r="Q25" i="4"/>
  <c r="D29" i="4" s="1"/>
  <c r="P21" i="4"/>
  <c r="N21" i="4"/>
  <c r="M21" i="4"/>
  <c r="J21" i="4"/>
  <c r="P20" i="4"/>
  <c r="J20" i="4"/>
  <c r="G20" i="4"/>
  <c r="O18" i="4"/>
  <c r="L18" i="4"/>
  <c r="G18" i="4"/>
  <c r="D18" i="4"/>
  <c r="P17" i="4"/>
  <c r="K17" i="4"/>
  <c r="P8" i="4"/>
  <c r="J8" i="4"/>
  <c r="H8" i="4"/>
  <c r="B8" i="4"/>
  <c r="N5" i="4"/>
  <c r="D5" i="4"/>
  <c r="I3" i="4"/>
  <c r="D20" i="4" s="1"/>
  <c r="R33" i="2"/>
  <c r="Q33" i="2"/>
  <c r="R32" i="2"/>
  <c r="Q32" i="2"/>
  <c r="R31" i="2"/>
  <c r="Q31" i="2"/>
  <c r="F33" i="2" s="1"/>
  <c r="R30" i="2"/>
  <c r="Q30" i="2"/>
  <c r="R29" i="2"/>
  <c r="Q29" i="2"/>
  <c r="D33" i="2" s="1"/>
  <c r="R28" i="2"/>
  <c r="F32" i="2" s="1"/>
  <c r="Q28" i="2"/>
  <c r="F31" i="2" s="1"/>
  <c r="R27" i="2"/>
  <c r="D32" i="2" s="1"/>
  <c r="Q27" i="2"/>
  <c r="D31" i="2" s="1"/>
  <c r="R26" i="2"/>
  <c r="F30" i="2" s="1"/>
  <c r="Q26" i="2"/>
  <c r="F29" i="2" s="1"/>
  <c r="R25" i="2"/>
  <c r="D30" i="2" s="1"/>
  <c r="Q25" i="2"/>
  <c r="D29" i="2" s="1"/>
  <c r="P21" i="2"/>
  <c r="N21" i="2"/>
  <c r="M21" i="2"/>
  <c r="J21" i="2"/>
  <c r="P20" i="2"/>
  <c r="J20" i="2"/>
  <c r="G20" i="2"/>
  <c r="O18" i="2"/>
  <c r="L18" i="2"/>
  <c r="G18" i="2"/>
  <c r="D18" i="2"/>
  <c r="P17" i="2"/>
  <c r="K17" i="2"/>
  <c r="P8" i="2"/>
  <c r="J8" i="2"/>
  <c r="H8" i="2"/>
  <c r="B8" i="2"/>
  <c r="N5" i="2"/>
  <c r="D5" i="2"/>
  <c r="I3" i="2"/>
  <c r="D20" i="2" s="1"/>
  <c r="R33" i="3"/>
  <c r="Q33" i="3"/>
  <c r="R32" i="3"/>
  <c r="Q32" i="3"/>
  <c r="R31" i="3"/>
  <c r="Q31" i="3"/>
  <c r="F33" i="3" s="1"/>
  <c r="R30" i="3"/>
  <c r="Q30" i="3"/>
  <c r="R29" i="3"/>
  <c r="Q29" i="3"/>
  <c r="D33" i="3" s="1"/>
  <c r="R28" i="3"/>
  <c r="F32" i="3" s="1"/>
  <c r="Q28" i="3"/>
  <c r="F31" i="3" s="1"/>
  <c r="R27" i="3"/>
  <c r="D32" i="3" s="1"/>
  <c r="Q27" i="3"/>
  <c r="D31" i="3" s="1"/>
  <c r="R26" i="3"/>
  <c r="F30" i="3" s="1"/>
  <c r="Q26" i="3"/>
  <c r="F29" i="3" s="1"/>
  <c r="R25" i="3"/>
  <c r="D30" i="3" s="1"/>
  <c r="Q25" i="3"/>
  <c r="D29" i="3" s="1"/>
  <c r="P21" i="3"/>
  <c r="N21" i="3"/>
  <c r="M21" i="3"/>
  <c r="J21" i="3"/>
  <c r="P20" i="3"/>
  <c r="J20" i="3"/>
  <c r="G20" i="3"/>
  <c r="O18" i="3"/>
  <c r="L18" i="3"/>
  <c r="G18" i="3"/>
  <c r="D18" i="3"/>
  <c r="P17" i="3"/>
  <c r="K17" i="3"/>
  <c r="P8" i="3"/>
  <c r="J8" i="3"/>
  <c r="H8" i="3"/>
  <c r="B8" i="3"/>
  <c r="N5" i="3"/>
  <c r="D5" i="3"/>
  <c r="I3" i="3"/>
  <c r="D20" i="3" s="1"/>
  <c r="P102" i="1"/>
  <c r="N102" i="1"/>
  <c r="M102" i="1"/>
  <c r="J102" i="1"/>
  <c r="P101" i="1"/>
  <c r="M101" i="1"/>
  <c r="J101" i="1"/>
  <c r="G101" i="1"/>
  <c r="O99" i="1"/>
  <c r="L99" i="1"/>
  <c r="AL97" i="1"/>
  <c r="AK97" i="1"/>
  <c r="AL96" i="1"/>
  <c r="AK96" i="1"/>
  <c r="AL95" i="1"/>
  <c r="AK95" i="1"/>
  <c r="Z97" i="1" s="1"/>
  <c r="AL94" i="1"/>
  <c r="AK94" i="1"/>
  <c r="AL93" i="1"/>
  <c r="AK93" i="1"/>
  <c r="X97" i="1" s="1"/>
  <c r="AL92" i="1"/>
  <c r="Z96" i="1" s="1"/>
  <c r="AK92" i="1"/>
  <c r="Z95" i="1" s="1"/>
  <c r="Z92" i="1"/>
  <c r="X92" i="1"/>
  <c r="P92" i="1"/>
  <c r="J92" i="1"/>
  <c r="H92" i="1"/>
  <c r="B92" i="1"/>
  <c r="AL91" i="1"/>
  <c r="X96" i="1" s="1"/>
  <c r="AK91" i="1"/>
  <c r="X95" i="1" s="1"/>
  <c r="Z91" i="1"/>
  <c r="X91" i="1"/>
  <c r="AL90" i="1"/>
  <c r="Z94" i="1" s="1"/>
  <c r="AK90" i="1"/>
  <c r="Z93" i="1" s="1"/>
  <c r="Z90" i="1"/>
  <c r="X90" i="1"/>
  <c r="N90" i="1"/>
  <c r="D90" i="1"/>
  <c r="AL89" i="1"/>
  <c r="X94" i="1" s="1"/>
  <c r="AK89" i="1"/>
  <c r="X93" i="1" s="1"/>
  <c r="Z89" i="1"/>
  <c r="X89" i="1"/>
  <c r="I88" i="1"/>
  <c r="D101" i="1" s="1"/>
  <c r="P85" i="1"/>
  <c r="N85" i="1"/>
  <c r="M85" i="1"/>
  <c r="J85" i="1"/>
  <c r="P84" i="1"/>
  <c r="M84" i="1"/>
  <c r="J84" i="1"/>
  <c r="G84" i="1"/>
  <c r="O82" i="1"/>
  <c r="L82" i="1"/>
  <c r="G82" i="1"/>
  <c r="D82" i="1"/>
  <c r="P81" i="1"/>
  <c r="K81" i="1"/>
  <c r="AL80" i="1"/>
  <c r="AK80" i="1"/>
  <c r="AL79" i="1"/>
  <c r="AK79" i="1"/>
  <c r="AL78" i="1"/>
  <c r="AK78" i="1"/>
  <c r="Z80" i="1" s="1"/>
  <c r="AL77" i="1"/>
  <c r="AK77" i="1"/>
  <c r="AL76" i="1"/>
  <c r="AK76" i="1"/>
  <c r="X80" i="1" s="1"/>
  <c r="AL75" i="1"/>
  <c r="Z79" i="1" s="1"/>
  <c r="AK75" i="1"/>
  <c r="Z78" i="1" s="1"/>
  <c r="Z75" i="1"/>
  <c r="X75" i="1"/>
  <c r="P75" i="1"/>
  <c r="J75" i="1"/>
  <c r="H75" i="1"/>
  <c r="B75" i="1"/>
  <c r="AL74" i="1"/>
  <c r="X79" i="1" s="1"/>
  <c r="AK74" i="1"/>
  <c r="X78" i="1" s="1"/>
  <c r="Z74" i="1"/>
  <c r="X74" i="1"/>
  <c r="AL73" i="1"/>
  <c r="Z77" i="1" s="1"/>
  <c r="AK73" i="1"/>
  <c r="Z76" i="1" s="1"/>
  <c r="Z73" i="1"/>
  <c r="X73" i="1"/>
  <c r="N73" i="1"/>
  <c r="D73" i="1"/>
  <c r="AL72" i="1"/>
  <c r="X77" i="1" s="1"/>
  <c r="AK72" i="1"/>
  <c r="X76" i="1" s="1"/>
  <c r="Z72" i="1"/>
  <c r="X72" i="1"/>
  <c r="I71" i="1"/>
  <c r="D84" i="1" s="1"/>
  <c r="P68" i="1"/>
  <c r="N68" i="1"/>
  <c r="M68" i="1"/>
  <c r="J68" i="1"/>
  <c r="P67" i="1"/>
  <c r="M67" i="1"/>
  <c r="J67" i="1"/>
  <c r="G67" i="1"/>
  <c r="O65" i="1"/>
  <c r="L65" i="1"/>
  <c r="G65" i="1"/>
  <c r="D65" i="1"/>
  <c r="P64" i="1"/>
  <c r="K64" i="1"/>
  <c r="AL63" i="1"/>
  <c r="AK63" i="1"/>
  <c r="AL62" i="1"/>
  <c r="AK62" i="1"/>
  <c r="AL61" i="1"/>
  <c r="AK61" i="1"/>
  <c r="Z63" i="1" s="1"/>
  <c r="AL60" i="1"/>
  <c r="AK60" i="1"/>
  <c r="AL59" i="1"/>
  <c r="AK59" i="1"/>
  <c r="X63" i="1" s="1"/>
  <c r="AL58" i="1"/>
  <c r="Z62" i="1" s="1"/>
  <c r="AK58" i="1"/>
  <c r="Z61" i="1" s="1"/>
  <c r="Z58" i="1"/>
  <c r="X58" i="1"/>
  <c r="P58" i="1"/>
  <c r="J58" i="1"/>
  <c r="H58" i="1"/>
  <c r="B58" i="1"/>
  <c r="AL57" i="1"/>
  <c r="X62" i="1" s="1"/>
  <c r="AK57" i="1"/>
  <c r="X61" i="1" s="1"/>
  <c r="Z57" i="1"/>
  <c r="X57" i="1"/>
  <c r="AL56" i="1"/>
  <c r="Z60" i="1" s="1"/>
  <c r="AK56" i="1"/>
  <c r="Z59" i="1" s="1"/>
  <c r="Z56" i="1"/>
  <c r="X56" i="1"/>
  <c r="N56" i="1"/>
  <c r="D56" i="1"/>
  <c r="AL55" i="1"/>
  <c r="X60" i="1" s="1"/>
  <c r="AK55" i="1"/>
  <c r="X59" i="1" s="1"/>
  <c r="Z55" i="1"/>
  <c r="X55" i="1"/>
  <c r="I54" i="1"/>
  <c r="D67" i="1" s="1"/>
  <c r="P51" i="1"/>
  <c r="N51" i="1"/>
  <c r="M51" i="1"/>
  <c r="J51" i="1"/>
  <c r="P50" i="1"/>
  <c r="N50" i="1"/>
  <c r="M50" i="1"/>
  <c r="J50" i="1"/>
  <c r="G50" i="1"/>
  <c r="O48" i="1"/>
  <c r="L48" i="1"/>
  <c r="P47" i="1"/>
  <c r="K47" i="1"/>
  <c r="AL46" i="1"/>
  <c r="AK46" i="1"/>
  <c r="AL45" i="1"/>
  <c r="AK45" i="1"/>
  <c r="AL44" i="1"/>
  <c r="AK44" i="1"/>
  <c r="Z46" i="1" s="1"/>
  <c r="AL43" i="1"/>
  <c r="AK43" i="1"/>
  <c r="AL42" i="1"/>
  <c r="AK42" i="1"/>
  <c r="X46" i="1" s="1"/>
  <c r="AL41" i="1"/>
  <c r="Z45" i="1" s="1"/>
  <c r="AK41" i="1"/>
  <c r="Z44" i="1" s="1"/>
  <c r="Z41" i="1"/>
  <c r="X41" i="1"/>
  <c r="P41" i="1"/>
  <c r="J41" i="1"/>
  <c r="H41" i="1"/>
  <c r="B41" i="1"/>
  <c r="AL40" i="1"/>
  <c r="X45" i="1" s="1"/>
  <c r="AK40" i="1"/>
  <c r="X44" i="1" s="1"/>
  <c r="Z40" i="1"/>
  <c r="X40" i="1"/>
  <c r="AL39" i="1"/>
  <c r="Z43" i="1" s="1"/>
  <c r="AK39" i="1"/>
  <c r="Z42" i="1" s="1"/>
  <c r="Z39" i="1"/>
  <c r="X39" i="1"/>
  <c r="N39" i="1"/>
  <c r="D39" i="1"/>
  <c r="AL38" i="1"/>
  <c r="X43" i="1" s="1"/>
  <c r="AK38" i="1"/>
  <c r="X42" i="1" s="1"/>
  <c r="Z38" i="1"/>
  <c r="X38" i="1"/>
  <c r="I37" i="1"/>
  <c r="D50" i="1" s="1"/>
  <c r="P34" i="1"/>
  <c r="N34" i="1"/>
  <c r="M34" i="1"/>
  <c r="J34" i="1"/>
  <c r="P33" i="1"/>
  <c r="J33" i="1"/>
  <c r="G33" i="1"/>
  <c r="O31" i="1"/>
  <c r="L31" i="1"/>
  <c r="G31" i="1"/>
  <c r="P30" i="1"/>
  <c r="K30" i="1"/>
  <c r="AL29" i="1"/>
  <c r="AK29" i="1"/>
  <c r="AL28" i="1"/>
  <c r="AK28" i="1"/>
  <c r="AL27" i="1"/>
  <c r="AK27" i="1"/>
  <c r="Z29" i="1" s="1"/>
  <c r="AL26" i="1"/>
  <c r="AK26" i="1"/>
  <c r="AL25" i="1"/>
  <c r="AK25" i="1"/>
  <c r="X29" i="1" s="1"/>
  <c r="AL24" i="1"/>
  <c r="Z28" i="1" s="1"/>
  <c r="AK24" i="1"/>
  <c r="Z27" i="1" s="1"/>
  <c r="Z24" i="1"/>
  <c r="X24" i="1"/>
  <c r="P24" i="1"/>
  <c r="J24" i="1"/>
  <c r="H24" i="1"/>
  <c r="B24" i="1"/>
  <c r="AL23" i="1"/>
  <c r="X28" i="1" s="1"/>
  <c r="AK23" i="1"/>
  <c r="X27" i="1" s="1"/>
  <c r="Z23" i="1"/>
  <c r="X23" i="1"/>
  <c r="AL22" i="1"/>
  <c r="Z26" i="1" s="1"/>
  <c r="AK22" i="1"/>
  <c r="Z25" i="1" s="1"/>
  <c r="Z22" i="1"/>
  <c r="X22" i="1"/>
  <c r="N22" i="1"/>
  <c r="D22" i="1"/>
  <c r="AL21" i="1"/>
  <c r="X26" i="1" s="1"/>
  <c r="AK21" i="1"/>
  <c r="X25" i="1" s="1"/>
  <c r="Z21" i="1"/>
  <c r="X21" i="1"/>
  <c r="I20" i="1"/>
  <c r="D33" i="1" s="1"/>
  <c r="P17" i="1"/>
  <c r="N17" i="1"/>
  <c r="M17" i="1"/>
  <c r="J17" i="1"/>
  <c r="P16" i="1"/>
  <c r="J16" i="1"/>
  <c r="G16" i="1"/>
  <c r="O14" i="1"/>
  <c r="L14" i="1"/>
  <c r="G14" i="1"/>
  <c r="D14" i="1"/>
  <c r="P13" i="1"/>
  <c r="K13" i="1"/>
  <c r="AL12" i="1"/>
  <c r="AK12" i="1"/>
  <c r="AL11" i="1"/>
  <c r="AK11" i="1"/>
  <c r="AL10" i="1"/>
  <c r="AK10" i="1"/>
  <c r="Z12" i="1" s="1"/>
  <c r="AL9" i="1"/>
  <c r="AK9" i="1"/>
  <c r="AL8" i="1"/>
  <c r="AK8" i="1"/>
  <c r="X12" i="1" s="1"/>
  <c r="AL7" i="1"/>
  <c r="Z11" i="1" s="1"/>
  <c r="AK7" i="1"/>
  <c r="Z10" i="1" s="1"/>
  <c r="Z7" i="1"/>
  <c r="X7" i="1"/>
  <c r="P7" i="1"/>
  <c r="J7" i="1"/>
  <c r="H7" i="1"/>
  <c r="B7" i="1"/>
  <c r="AL6" i="1"/>
  <c r="X11" i="1" s="1"/>
  <c r="AK6" i="1"/>
  <c r="X10" i="1" s="1"/>
  <c r="Z6" i="1"/>
  <c r="X6" i="1"/>
  <c r="AL5" i="1"/>
  <c r="Z9" i="1" s="1"/>
  <c r="AK5" i="1"/>
  <c r="Z8" i="1" s="1"/>
  <c r="Z5" i="1"/>
  <c r="X5" i="1"/>
  <c r="N5" i="1"/>
  <c r="D5" i="1"/>
  <c r="AL4" i="1"/>
  <c r="X9" i="1" s="1"/>
  <c r="AK4" i="1"/>
  <c r="X8" i="1" s="1"/>
  <c r="Z4" i="1"/>
  <c r="X4" i="1"/>
  <c r="I3" i="1"/>
  <c r="D16" i="1" s="1"/>
</calcChain>
</file>

<file path=xl/sharedStrings.xml><?xml version="1.0" encoding="utf-8"?>
<sst xmlns="http://schemas.openxmlformats.org/spreadsheetml/2006/main" count="1886" uniqueCount="391">
  <si>
    <t>【U-12の部】　　＜決勝トーナメント・７月２3日（日）＞</t>
    <rPh sb="6" eb="7">
      <t>ブ</t>
    </rPh>
    <rPh sb="11" eb="13">
      <t>ケッショウ</t>
    </rPh>
    <rPh sb="21" eb="22">
      <t>ガツ</t>
    </rPh>
    <rPh sb="24" eb="25">
      <t>ニチ</t>
    </rPh>
    <rPh sb="26" eb="27">
      <t>ニチ</t>
    </rPh>
    <phoneticPr fontId="4"/>
  </si>
  <si>
    <t>＜１位トーナメント＞…会場：</t>
    <rPh sb="2" eb="3">
      <t>イ</t>
    </rPh>
    <rPh sb="11" eb="13">
      <t>カイジョウ</t>
    </rPh>
    <phoneticPr fontId="4"/>
  </si>
  <si>
    <t>試　合　時　間</t>
    <rPh sb="0" eb="1">
      <t>ココロ</t>
    </rPh>
    <rPh sb="2" eb="3">
      <t>ゴウ</t>
    </rPh>
    <rPh sb="4" eb="5">
      <t>トキ</t>
    </rPh>
    <rPh sb="6" eb="7">
      <t>アイダ</t>
    </rPh>
    <phoneticPr fontId="4"/>
  </si>
  <si>
    <t>チーム</t>
    <phoneticPr fontId="4"/>
  </si>
  <si>
    <t>審　判</t>
    <rPh sb="0" eb="1">
      <t>シン</t>
    </rPh>
    <rPh sb="2" eb="3">
      <t>ハン</t>
    </rPh>
    <phoneticPr fontId="4"/>
  </si>
  <si>
    <t>得点</t>
    <rPh sb="0" eb="2">
      <t>トクテン</t>
    </rPh>
    <phoneticPr fontId="4"/>
  </si>
  <si>
    <t>PK</t>
    <phoneticPr fontId="4"/>
  </si>
  <si>
    <t>計</t>
    <rPh sb="0" eb="1">
      <t>ケイ</t>
    </rPh>
    <phoneticPr fontId="4"/>
  </si>
  <si>
    <t>勝</t>
    <rPh sb="0" eb="1">
      <t>カ</t>
    </rPh>
    <phoneticPr fontId="4"/>
  </si>
  <si>
    <t>負</t>
    <rPh sb="0" eb="1">
      <t>マ</t>
    </rPh>
    <phoneticPr fontId="4"/>
  </si>
  <si>
    <t>①　９：００　～　　９：３５</t>
    <phoneticPr fontId="4"/>
  </si>
  <si>
    <t>-</t>
    <phoneticPr fontId="4"/>
  </si>
  <si>
    <t>②</t>
    <phoneticPr fontId="4"/>
  </si>
  <si>
    <t>-</t>
    <phoneticPr fontId="4"/>
  </si>
  <si>
    <t>⑨</t>
    <phoneticPr fontId="4"/>
  </si>
  <si>
    <t>②　９：４０　～　１０：１５</t>
    <phoneticPr fontId="4"/>
  </si>
  <si>
    <t>①</t>
    <phoneticPr fontId="4"/>
  </si>
  <si>
    <t>-</t>
    <phoneticPr fontId="4"/>
  </si>
  <si>
    <t>③１０：２０　～　１０：５５</t>
    <phoneticPr fontId="4"/>
  </si>
  <si>
    <t>④</t>
    <phoneticPr fontId="4"/>
  </si>
  <si>
    <t>⑤</t>
    <phoneticPr fontId="4"/>
  </si>
  <si>
    <t>⑦</t>
    <phoneticPr fontId="4"/>
  </si>
  <si>
    <t>④１１：００　～　１１：３５</t>
    <phoneticPr fontId="4"/>
  </si>
  <si>
    <t>③</t>
    <phoneticPr fontId="4"/>
  </si>
  <si>
    <t>⑤１１：４０　～　１２：１５</t>
    <phoneticPr fontId="4"/>
  </si>
  <si>
    <t>⑥</t>
    <phoneticPr fontId="4"/>
  </si>
  <si>
    <t>-</t>
    <phoneticPr fontId="4"/>
  </si>
  <si>
    <t/>
  </si>
  <si>
    <t>②</t>
    <phoneticPr fontId="4"/>
  </si>
  <si>
    <t>⑥１２：２０　～　１２：５５</t>
    <phoneticPr fontId="4"/>
  </si>
  <si>
    <t>⑤</t>
    <phoneticPr fontId="4"/>
  </si>
  <si>
    <t>A１位</t>
    <rPh sb="2" eb="3">
      <t>イ</t>
    </rPh>
    <phoneticPr fontId="4"/>
  </si>
  <si>
    <t>Ｅ1位</t>
    <rPh sb="2" eb="3">
      <t>イ</t>
    </rPh>
    <phoneticPr fontId="4"/>
  </si>
  <si>
    <t>C１位</t>
    <rPh sb="2" eb="3">
      <t>イ</t>
    </rPh>
    <phoneticPr fontId="4"/>
  </si>
  <si>
    <t>Ｇ１位</t>
    <rPh sb="2" eb="3">
      <t>イ</t>
    </rPh>
    <phoneticPr fontId="4"/>
  </si>
  <si>
    <t>Ｂ1位</t>
    <rPh sb="2" eb="3">
      <t>イ</t>
    </rPh>
    <phoneticPr fontId="4"/>
  </si>
  <si>
    <t>Ｆ1位</t>
    <rPh sb="2" eb="3">
      <t>イ</t>
    </rPh>
    <phoneticPr fontId="4"/>
  </si>
  <si>
    <t>Ｄ1位</t>
    <rPh sb="2" eb="3">
      <t>イ</t>
    </rPh>
    <phoneticPr fontId="4"/>
  </si>
  <si>
    <t>Ｈ1位</t>
    <rPh sb="2" eb="3">
      <t>イ</t>
    </rPh>
    <phoneticPr fontId="4"/>
  </si>
  <si>
    <t>⑦１３：００　～　１３：３５</t>
    <phoneticPr fontId="4"/>
  </si>
  <si>
    <t>⑧１３：４０　～　１４：１５</t>
    <phoneticPr fontId="4"/>
  </si>
  <si>
    <t>⑦</t>
    <phoneticPr fontId="4"/>
  </si>
  <si>
    <t>⑨１４：２０　～　１４：５５</t>
    <phoneticPr fontId="4"/>
  </si>
  <si>
    <t>⑧</t>
    <phoneticPr fontId="4"/>
  </si>
  <si>
    <t>閉会式　１５：００　各会場</t>
    <rPh sb="0" eb="3">
      <t>ヘイカイシキ</t>
    </rPh>
    <rPh sb="10" eb="11">
      <t>カク</t>
    </rPh>
    <rPh sb="11" eb="13">
      <t>カイジョウ</t>
    </rPh>
    <phoneticPr fontId="4"/>
  </si>
  <si>
    <t>最終順位</t>
    <rPh sb="0" eb="2">
      <t>サイシュウ</t>
    </rPh>
    <rPh sb="2" eb="4">
      <t>ジュンイ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</si>
  <si>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</si>
  <si>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</si>
  <si>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</si>
  <si>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５位</t>
    <rPh sb="1" eb="2">
      <t>イ</t>
    </rPh>
    <phoneticPr fontId="4"/>
  </si>
  <si>
    <t>８位</t>
    <rPh sb="1" eb="2">
      <t>イ</t>
    </rPh>
    <phoneticPr fontId="4"/>
  </si>
  <si>
    <t>＜２位トーナメント＞…会場：</t>
    <rPh sb="2" eb="3">
      <t>イ</t>
    </rPh>
    <rPh sb="11" eb="13">
      <t>カイジョウ</t>
    </rPh>
    <phoneticPr fontId="4"/>
  </si>
  <si>
    <t>①　９：００　～　　９：３５</t>
    <phoneticPr fontId="4"/>
  </si>
  <si>
    <t>-</t>
  </si>
  <si>
    <t>②　９：４０　～　１０：１５</t>
    <phoneticPr fontId="4"/>
  </si>
  <si>
    <t>⑥</t>
    <phoneticPr fontId="4"/>
  </si>
  <si>
    <t>⑥１２：２０　～　１２：５５</t>
    <phoneticPr fontId="4"/>
  </si>
  <si>
    <t>A2位</t>
    <rPh sb="2" eb="3">
      <t>イ</t>
    </rPh>
    <phoneticPr fontId="4"/>
  </si>
  <si>
    <t>Ｅ2位</t>
    <rPh sb="2" eb="3">
      <t>イ</t>
    </rPh>
    <phoneticPr fontId="4"/>
  </si>
  <si>
    <t>C2位</t>
    <rPh sb="2" eb="3">
      <t>イ</t>
    </rPh>
    <phoneticPr fontId="4"/>
  </si>
  <si>
    <t>Ｇ2位</t>
    <rPh sb="2" eb="3">
      <t>イ</t>
    </rPh>
    <phoneticPr fontId="4"/>
  </si>
  <si>
    <t>Ｂ2位</t>
    <rPh sb="2" eb="3">
      <t>イ</t>
    </rPh>
    <phoneticPr fontId="4"/>
  </si>
  <si>
    <t>Ｆ2位</t>
    <rPh sb="2" eb="3">
      <t>イ</t>
    </rPh>
    <phoneticPr fontId="4"/>
  </si>
  <si>
    <t>Ｄ2位</t>
    <rPh sb="2" eb="3">
      <t>イ</t>
    </rPh>
    <phoneticPr fontId="4"/>
  </si>
  <si>
    <t>Ｈ2位</t>
    <rPh sb="2" eb="3">
      <t>イ</t>
    </rPh>
    <phoneticPr fontId="4"/>
  </si>
  <si>
    <t>⑦１３：００　～　１３：３５</t>
    <phoneticPr fontId="4"/>
  </si>
  <si>
    <t>⑥</t>
  </si>
  <si>
    <t>⑧</t>
  </si>
  <si>
    <t>９位</t>
    <phoneticPr fontId="4"/>
  </si>
  <si>
    <t>１０位</t>
    <phoneticPr fontId="4"/>
  </si>
  <si>
    <t>１１位</t>
    <phoneticPr fontId="4"/>
  </si>
  <si>
    <t>１３位</t>
    <phoneticPr fontId="4"/>
  </si>
  <si>
    <t>１５位</t>
    <phoneticPr fontId="4"/>
  </si>
  <si>
    <t>＜３位トーナメント＞…会場：</t>
    <rPh sb="2" eb="3">
      <t>イ</t>
    </rPh>
    <rPh sb="11" eb="13">
      <t>カイジョウ</t>
    </rPh>
    <phoneticPr fontId="4"/>
  </si>
  <si>
    <t>-</t>
    <phoneticPr fontId="4"/>
  </si>
  <si>
    <t>②</t>
    <phoneticPr fontId="4"/>
  </si>
  <si>
    <t>⑨</t>
    <phoneticPr fontId="4"/>
  </si>
  <si>
    <t>②　９：４０　～　１０：１５</t>
    <phoneticPr fontId="4"/>
  </si>
  <si>
    <t>①</t>
    <phoneticPr fontId="4"/>
  </si>
  <si>
    <t>-</t>
    <phoneticPr fontId="4"/>
  </si>
  <si>
    <t>③１０：２０　～　１０：５５</t>
    <phoneticPr fontId="4"/>
  </si>
  <si>
    <t>-</t>
    <phoneticPr fontId="4"/>
  </si>
  <si>
    <t>⑥</t>
    <phoneticPr fontId="4"/>
  </si>
  <si>
    <t>②</t>
    <phoneticPr fontId="4"/>
  </si>
  <si>
    <t>④</t>
    <phoneticPr fontId="4"/>
  </si>
  <si>
    <t>A3位</t>
    <rPh sb="2" eb="3">
      <t>イ</t>
    </rPh>
    <phoneticPr fontId="4"/>
  </si>
  <si>
    <t>Ｅ3位</t>
    <rPh sb="2" eb="3">
      <t>イ</t>
    </rPh>
    <phoneticPr fontId="4"/>
  </si>
  <si>
    <t>C3位</t>
    <rPh sb="2" eb="3">
      <t>イ</t>
    </rPh>
    <phoneticPr fontId="4"/>
  </si>
  <si>
    <t>Ｇ3位</t>
    <rPh sb="2" eb="3">
      <t>イ</t>
    </rPh>
    <phoneticPr fontId="4"/>
  </si>
  <si>
    <t>Ｂ3位</t>
    <rPh sb="2" eb="3">
      <t>イ</t>
    </rPh>
    <phoneticPr fontId="4"/>
  </si>
  <si>
    <t>Ｆ3位</t>
    <rPh sb="2" eb="3">
      <t>イ</t>
    </rPh>
    <phoneticPr fontId="4"/>
  </si>
  <si>
    <t>Ｄ3位</t>
    <rPh sb="2" eb="3">
      <t>イ</t>
    </rPh>
    <phoneticPr fontId="4"/>
  </si>
  <si>
    <t>Ｈ3位</t>
    <rPh sb="2" eb="3">
      <t>イ</t>
    </rPh>
    <phoneticPr fontId="4"/>
  </si>
  <si>
    <t>-</t>
    <phoneticPr fontId="4"/>
  </si>
  <si>
    <t>⑦</t>
    <phoneticPr fontId="4"/>
  </si>
  <si>
    <t>⑨１４：２０　～　１４：５５</t>
    <phoneticPr fontId="4"/>
  </si>
  <si>
    <t>17位</t>
    <rPh sb="2" eb="3">
      <t>イ</t>
    </rPh>
    <phoneticPr fontId="4"/>
  </si>
  <si>
    <t>18位</t>
    <rPh sb="2" eb="3">
      <t>イ</t>
    </rPh>
    <phoneticPr fontId="4"/>
  </si>
  <si>
    <t>19位</t>
    <rPh sb="2" eb="3">
      <t>イ</t>
    </rPh>
    <phoneticPr fontId="4"/>
  </si>
  <si>
    <t>21位</t>
    <rPh sb="2" eb="3">
      <t>イ</t>
    </rPh>
    <phoneticPr fontId="4"/>
  </si>
  <si>
    <t>23位</t>
    <rPh sb="2" eb="3">
      <t>イ</t>
    </rPh>
    <phoneticPr fontId="4"/>
  </si>
  <si>
    <t>＜4位トーナメント＞…会場：</t>
    <rPh sb="2" eb="3">
      <t>イ</t>
    </rPh>
    <rPh sb="11" eb="13">
      <t>カイジョウ</t>
    </rPh>
    <phoneticPr fontId="4"/>
  </si>
  <si>
    <t>A4位</t>
    <rPh sb="2" eb="3">
      <t>イ</t>
    </rPh>
    <phoneticPr fontId="4"/>
  </si>
  <si>
    <t>Ｅ4位</t>
    <rPh sb="2" eb="3">
      <t>イ</t>
    </rPh>
    <phoneticPr fontId="4"/>
  </si>
  <si>
    <t>C4位</t>
    <rPh sb="2" eb="3">
      <t>イ</t>
    </rPh>
    <phoneticPr fontId="4"/>
  </si>
  <si>
    <t>Ｇ4位</t>
    <rPh sb="2" eb="3">
      <t>イ</t>
    </rPh>
    <phoneticPr fontId="4"/>
  </si>
  <si>
    <t>Ｂ4位</t>
    <rPh sb="2" eb="3">
      <t>イ</t>
    </rPh>
    <phoneticPr fontId="4"/>
  </si>
  <si>
    <t>Ｆ4位</t>
    <rPh sb="2" eb="3">
      <t>イ</t>
    </rPh>
    <phoneticPr fontId="4"/>
  </si>
  <si>
    <t>Ｄ4位</t>
    <rPh sb="2" eb="3">
      <t>イ</t>
    </rPh>
    <phoneticPr fontId="4"/>
  </si>
  <si>
    <t>Ｈ4位</t>
    <rPh sb="2" eb="3">
      <t>イ</t>
    </rPh>
    <phoneticPr fontId="4"/>
  </si>
  <si>
    <t>⑨</t>
    <phoneticPr fontId="4"/>
  </si>
  <si>
    <t>-</t>
    <phoneticPr fontId="4"/>
  </si>
  <si>
    <t>⑧１３：４０　～　１４：１５</t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</si>
  <si>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</si>
  <si>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</si>
  <si>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</si>
  <si>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29位</t>
    <rPh sb="2" eb="3">
      <t>イ</t>
    </rPh>
    <phoneticPr fontId="4"/>
  </si>
  <si>
    <t>31位</t>
    <rPh sb="2" eb="3">
      <t>イ</t>
    </rPh>
    <phoneticPr fontId="4"/>
  </si>
  <si>
    <t>＜5位トーナメント＞…会場：</t>
    <rPh sb="2" eb="3">
      <t>イ</t>
    </rPh>
    <rPh sb="11" eb="13">
      <t>カイジョウ</t>
    </rPh>
    <phoneticPr fontId="4"/>
  </si>
  <si>
    <t>④</t>
    <phoneticPr fontId="4"/>
  </si>
  <si>
    <t>⑤</t>
    <phoneticPr fontId="4"/>
  </si>
  <si>
    <t>-</t>
    <phoneticPr fontId="4"/>
  </si>
  <si>
    <t>⑤１１：４０　～　１２：１５</t>
    <phoneticPr fontId="4"/>
  </si>
  <si>
    <t>③</t>
    <phoneticPr fontId="4"/>
  </si>
  <si>
    <t>A5位</t>
    <rPh sb="2" eb="3">
      <t>イ</t>
    </rPh>
    <phoneticPr fontId="4"/>
  </si>
  <si>
    <t>Ｅ5位</t>
    <rPh sb="2" eb="3">
      <t>イ</t>
    </rPh>
    <phoneticPr fontId="4"/>
  </si>
  <si>
    <t>C5位</t>
    <rPh sb="2" eb="3">
      <t>イ</t>
    </rPh>
    <phoneticPr fontId="4"/>
  </si>
  <si>
    <t>Ｇ5位</t>
    <rPh sb="2" eb="3">
      <t>イ</t>
    </rPh>
    <phoneticPr fontId="4"/>
  </si>
  <si>
    <t>Ｂ5位</t>
    <rPh sb="2" eb="3">
      <t>イ</t>
    </rPh>
    <phoneticPr fontId="4"/>
  </si>
  <si>
    <t>Ｆ5位</t>
    <rPh sb="2" eb="3">
      <t>イ</t>
    </rPh>
    <phoneticPr fontId="4"/>
  </si>
  <si>
    <t>Ｄ5位</t>
    <rPh sb="2" eb="3">
      <t>イ</t>
    </rPh>
    <phoneticPr fontId="4"/>
  </si>
  <si>
    <t>Ｈ5位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</si>
  <si>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</si>
  <si>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</si>
  <si>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</si>
  <si>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37位</t>
    <rPh sb="2" eb="3">
      <t>イ</t>
    </rPh>
    <phoneticPr fontId="4"/>
  </si>
  <si>
    <t>39位</t>
    <rPh sb="2" eb="3">
      <t>イ</t>
    </rPh>
    <phoneticPr fontId="4"/>
  </si>
  <si>
    <t>＜6位トーナメント＞…会場：</t>
    <rPh sb="2" eb="3">
      <t>イ</t>
    </rPh>
    <rPh sb="11" eb="13">
      <t>カイジョウ</t>
    </rPh>
    <phoneticPr fontId="4"/>
  </si>
  <si>
    <t>チーム</t>
    <phoneticPr fontId="4"/>
  </si>
  <si>
    <t>①</t>
    <phoneticPr fontId="4"/>
  </si>
  <si>
    <t>③１０：２０　～　１０：５５</t>
    <phoneticPr fontId="4"/>
  </si>
  <si>
    <t>⑦</t>
    <phoneticPr fontId="4"/>
  </si>
  <si>
    <t>④１１：００　～　１１：３５</t>
    <phoneticPr fontId="4"/>
  </si>
  <si>
    <t>A6位</t>
    <rPh sb="2" eb="3">
      <t>イ</t>
    </rPh>
    <phoneticPr fontId="4"/>
  </si>
  <si>
    <t>Ｅ6位</t>
    <rPh sb="2" eb="3">
      <t>イ</t>
    </rPh>
    <phoneticPr fontId="4"/>
  </si>
  <si>
    <t>C6位</t>
    <rPh sb="2" eb="3">
      <t>イ</t>
    </rPh>
    <phoneticPr fontId="4"/>
  </si>
  <si>
    <t>Ｇ6位</t>
    <rPh sb="2" eb="3">
      <t>イ</t>
    </rPh>
    <phoneticPr fontId="4"/>
  </si>
  <si>
    <t>Ｂ6位</t>
    <rPh sb="2" eb="3">
      <t>イ</t>
    </rPh>
    <phoneticPr fontId="4"/>
  </si>
  <si>
    <t>Ｆ6位</t>
    <rPh sb="2" eb="3">
      <t>イ</t>
    </rPh>
    <phoneticPr fontId="4"/>
  </si>
  <si>
    <t>Ｄ6位</t>
    <rPh sb="2" eb="3">
      <t>イ</t>
    </rPh>
    <phoneticPr fontId="4"/>
  </si>
  <si>
    <t>Ｈ6位</t>
    <rPh sb="2" eb="3">
      <t>イ</t>
    </rPh>
    <phoneticPr fontId="4"/>
  </si>
  <si>
    <t>⑨１４：２０　～　１４：５５</t>
    <phoneticPr fontId="4"/>
  </si>
  <si>
    <t>⑥</t>
    <phoneticPr fontId="4"/>
  </si>
  <si>
    <t>41位</t>
    <rPh sb="2" eb="3">
      <t>イ</t>
    </rPh>
    <phoneticPr fontId="4"/>
  </si>
  <si>
    <t>42位</t>
    <rPh sb="2" eb="3">
      <t>イ</t>
    </rPh>
    <phoneticPr fontId="4"/>
  </si>
  <si>
    <t>43位</t>
    <rPh sb="2" eb="3">
      <t>イ</t>
    </rPh>
    <phoneticPr fontId="4"/>
  </si>
  <si>
    <t>45位</t>
    <rPh sb="2" eb="3">
      <t>イ</t>
    </rPh>
    <phoneticPr fontId="4"/>
  </si>
  <si>
    <t>47位</t>
    <rPh sb="2" eb="3">
      <t>イ</t>
    </rPh>
    <phoneticPr fontId="4"/>
  </si>
  <si>
    <t>7位</t>
    <rPh sb="1" eb="2">
      <t>イ</t>
    </rPh>
    <phoneticPr fontId="4"/>
  </si>
  <si>
    <t>9位</t>
    <rPh sb="1" eb="2">
      <t>イ</t>
    </rPh>
    <phoneticPr fontId="4"/>
  </si>
  <si>
    <t>10位</t>
    <rPh sb="2" eb="3">
      <t>イ</t>
    </rPh>
    <phoneticPr fontId="4"/>
  </si>
  <si>
    <t>11位</t>
    <rPh sb="2" eb="3">
      <t>イ</t>
    </rPh>
    <phoneticPr fontId="4"/>
  </si>
  <si>
    <t>13位</t>
    <rPh sb="2" eb="3">
      <t>イ</t>
    </rPh>
    <phoneticPr fontId="4"/>
  </si>
  <si>
    <t>15位</t>
    <rPh sb="2" eb="3">
      <t>イ</t>
    </rPh>
    <phoneticPr fontId="4"/>
  </si>
  <si>
    <t>勝</t>
    <rPh sb="0" eb="1">
      <t>カチ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</si>
  <si>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</si>
  <si>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</si>
  <si>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得点</t>
  </si>
  <si>
    <t>失点</t>
    <rPh sb="0" eb="2">
      <t>シッテン</t>
    </rPh>
    <phoneticPr fontId="4"/>
  </si>
  <si>
    <t>得失点</t>
    <rPh sb="0" eb="1">
      <t>トク</t>
    </rPh>
    <rPh sb="1" eb="2">
      <t>ウシナ</t>
    </rPh>
    <rPh sb="2" eb="3">
      <t>テン</t>
    </rPh>
    <phoneticPr fontId="4"/>
  </si>
  <si>
    <t>順位</t>
    <rPh sb="0" eb="2">
      <t>ジュンイ</t>
    </rPh>
    <phoneticPr fontId="4"/>
  </si>
  <si>
    <t>－</t>
    <phoneticPr fontId="4"/>
  </si>
  <si>
    <t>－</t>
    <phoneticPr fontId="4"/>
  </si>
  <si>
    <t>－</t>
    <phoneticPr fontId="4"/>
  </si>
  <si>
    <t>第35回伊豆チャンピオンズカップ　U-12の部　予選組み合わせ　7月22日（土）</t>
    <rPh sb="0" eb="1">
      <t>ダイ</t>
    </rPh>
    <rPh sb="3" eb="4">
      <t>カイ</t>
    </rPh>
    <rPh sb="4" eb="6">
      <t>イズ</t>
    </rPh>
    <rPh sb="22" eb="23">
      <t>ブ</t>
    </rPh>
    <rPh sb="24" eb="26">
      <t>ヨセン</t>
    </rPh>
    <rPh sb="26" eb="27">
      <t>ク</t>
    </rPh>
    <rPh sb="28" eb="29">
      <t>ア</t>
    </rPh>
    <phoneticPr fontId="4"/>
  </si>
  <si>
    <t>［Ａブロック］</t>
    <phoneticPr fontId="4"/>
  </si>
  <si>
    <t>会場</t>
  </si>
  <si>
    <t>かんなみスポーツ公園　Ａ</t>
    <rPh sb="8" eb="10">
      <t>コウエン</t>
    </rPh>
    <phoneticPr fontId="4"/>
  </si>
  <si>
    <t>函南東</t>
    <rPh sb="0" eb="3">
      <t>カンナミヒガシ</t>
    </rPh>
    <phoneticPr fontId="4"/>
  </si>
  <si>
    <t>15-5-15Ver.</t>
    <phoneticPr fontId="3"/>
  </si>
  <si>
    <t>Ⅰパート</t>
    <phoneticPr fontId="4"/>
  </si>
  <si>
    <t>＜本部＞</t>
    <phoneticPr fontId="4"/>
  </si>
  <si>
    <t>Ⅱパート</t>
    <phoneticPr fontId="4"/>
  </si>
  <si>
    <t>試合</t>
    <rPh sb="0" eb="2">
      <t>シアイ</t>
    </rPh>
    <phoneticPr fontId="3"/>
  </si>
  <si>
    <t>時間</t>
    <rPh sb="0" eb="2">
      <t>ジカン</t>
    </rPh>
    <phoneticPr fontId="3"/>
  </si>
  <si>
    <t>①</t>
    <phoneticPr fontId="3"/>
  </si>
  <si>
    <t>9：00～9：35</t>
    <phoneticPr fontId="3"/>
  </si>
  <si>
    <t>ー</t>
    <phoneticPr fontId="3"/>
  </si>
  <si>
    <t>対戦</t>
    <rPh sb="0" eb="2">
      <t>タイセン</t>
    </rPh>
    <phoneticPr fontId="3"/>
  </si>
  <si>
    <t>審判（主審・４審）</t>
    <rPh sb="0" eb="2">
      <t>シンパン</t>
    </rPh>
    <rPh sb="3" eb="5">
      <t>シュシン</t>
    </rPh>
    <rPh sb="7" eb="8">
      <t>シン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</si>
  <si>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</si>
  <si>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</si>
  <si>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</si>
  <si>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</si>
  <si>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</si>
  <si>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</si>
  <si>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</si>
  <si>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</si>
  <si>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9：45～10：20</t>
    <phoneticPr fontId="3"/>
  </si>
  <si>
    <t>10：30～11：05</t>
    <phoneticPr fontId="3"/>
  </si>
  <si>
    <t>11：15～11：50</t>
    <phoneticPr fontId="3"/>
  </si>
  <si>
    <t>12：00～12：35</t>
    <phoneticPr fontId="3"/>
  </si>
  <si>
    <t>12：45～13：20</t>
    <phoneticPr fontId="3"/>
  </si>
  <si>
    <t>13：30～14：05</t>
    <phoneticPr fontId="3"/>
  </si>
  <si>
    <t>14：15～14：50</t>
    <phoneticPr fontId="3"/>
  </si>
  <si>
    <t>15：00～15：35</t>
    <phoneticPr fontId="3"/>
  </si>
  <si>
    <t>かんなみスポーツ公園　B</t>
    <rPh sb="8" eb="10">
      <t>コウエン</t>
    </rPh>
    <phoneticPr fontId="4"/>
  </si>
  <si>
    <t>伊豆トレセンU-11</t>
    <rPh sb="0" eb="2">
      <t>イズ</t>
    </rPh>
    <phoneticPr fontId="3"/>
  </si>
  <si>
    <t>［Bブロック］</t>
    <phoneticPr fontId="4"/>
  </si>
  <si>
    <t>＜予選順位＞</t>
    <rPh sb="1" eb="3">
      <t>ヨセン</t>
    </rPh>
    <rPh sb="3" eb="5">
      <t>ジュンイ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</si>
  <si>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</si>
  <si>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</si>
  <si>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</si>
  <si>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</si>
  <si>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</si>
  <si>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</si>
  <si>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［Cブロック］</t>
    <phoneticPr fontId="4"/>
  </si>
  <si>
    <t>韮山総合運動公園多目的広場　A</t>
    <rPh sb="0" eb="2">
      <t>ニラヤマ</t>
    </rPh>
    <rPh sb="2" eb="4">
      <t>ソウゴウ</t>
    </rPh>
    <rPh sb="4" eb="6">
      <t>ウンドウ</t>
    </rPh>
    <rPh sb="6" eb="8">
      <t>コウエン</t>
    </rPh>
    <rPh sb="8" eb="11">
      <t>タモクテキ</t>
    </rPh>
    <rPh sb="11" eb="13">
      <t>ヒロバ</t>
    </rPh>
    <phoneticPr fontId="4"/>
  </si>
  <si>
    <t>長岡</t>
    <rPh sb="0" eb="2">
      <t>ナガオカ</t>
    </rPh>
    <phoneticPr fontId="3"/>
  </si>
  <si>
    <t>［Dブロック］</t>
    <phoneticPr fontId="4"/>
  </si>
  <si>
    <t>ACIサウスフィールド伊豆南ｊｒ</t>
    <rPh sb="11" eb="14">
      <t>イズミナミ</t>
    </rPh>
    <phoneticPr fontId="3"/>
  </si>
  <si>
    <t>［Eブロック］</t>
    <phoneticPr fontId="4"/>
  </si>
  <si>
    <t>［Fブロック］</t>
    <phoneticPr fontId="4"/>
  </si>
  <si>
    <t>三島市二日町広場（人工芝）A</t>
    <rPh sb="0" eb="3">
      <t>ミシマシ</t>
    </rPh>
    <rPh sb="3" eb="6">
      <t>フツカマチ</t>
    </rPh>
    <rPh sb="6" eb="8">
      <t>ヒロバ</t>
    </rPh>
    <rPh sb="9" eb="12">
      <t>ジンコウシバ</t>
    </rPh>
    <phoneticPr fontId="3"/>
  </si>
  <si>
    <t>マーレFC</t>
    <phoneticPr fontId="3"/>
  </si>
  <si>
    <t>FCITO</t>
    <phoneticPr fontId="3"/>
  </si>
  <si>
    <t>［Gブロック］</t>
    <phoneticPr fontId="4"/>
  </si>
  <si>
    <t>［Hブロック］</t>
    <phoneticPr fontId="4"/>
  </si>
  <si>
    <t>函南町肥田簡易グランド　B</t>
    <rPh sb="0" eb="3">
      <t>カンナミチョウ</t>
    </rPh>
    <rPh sb="3" eb="5">
      <t>ヒダ</t>
    </rPh>
    <rPh sb="5" eb="7">
      <t>カンイ</t>
    </rPh>
    <phoneticPr fontId="3"/>
  </si>
  <si>
    <t>函南町肥田簡易グランド　A</t>
    <rPh sb="0" eb="3">
      <t>カンナミチョウ</t>
    </rPh>
    <rPh sb="3" eb="5">
      <t>ヒダ</t>
    </rPh>
    <rPh sb="5" eb="7">
      <t>カンイ</t>
    </rPh>
    <phoneticPr fontId="3"/>
  </si>
  <si>
    <t>サンライズ</t>
    <phoneticPr fontId="3"/>
  </si>
  <si>
    <t>サンライズ</t>
    <phoneticPr fontId="3"/>
  </si>
  <si>
    <t>函南東</t>
    <rPh sb="0" eb="3">
      <t>カンナミヒガシ</t>
    </rPh>
    <phoneticPr fontId="3"/>
  </si>
  <si>
    <t>ドリーム</t>
    <phoneticPr fontId="3"/>
  </si>
  <si>
    <t>アスル御殿場</t>
    <rPh sb="3" eb="6">
      <t>ゴテンバ</t>
    </rPh>
    <phoneticPr fontId="3"/>
  </si>
  <si>
    <t>山田</t>
    <rPh sb="0" eb="2">
      <t>ヤマダ</t>
    </rPh>
    <phoneticPr fontId="3"/>
  </si>
  <si>
    <t>玉穂</t>
    <rPh sb="0" eb="2">
      <t>タマホ</t>
    </rPh>
    <phoneticPr fontId="3"/>
  </si>
  <si>
    <t>清水西</t>
    <rPh sb="0" eb="2">
      <t>シミズ</t>
    </rPh>
    <rPh sb="2" eb="3">
      <t>ニシ</t>
    </rPh>
    <phoneticPr fontId="3"/>
  </si>
  <si>
    <t>⑨</t>
    <phoneticPr fontId="3"/>
  </si>
  <si>
    <t>⑦</t>
    <phoneticPr fontId="3"/>
  </si>
  <si>
    <t>⑧</t>
    <phoneticPr fontId="3"/>
  </si>
  <si>
    <t>エスパルス三島</t>
    <rPh sb="5" eb="7">
      <t>ミシマ</t>
    </rPh>
    <phoneticPr fontId="3"/>
  </si>
  <si>
    <t>富士第二</t>
    <rPh sb="0" eb="2">
      <t>フジ</t>
    </rPh>
    <rPh sb="2" eb="4">
      <t>ダイニ</t>
    </rPh>
    <phoneticPr fontId="3"/>
  </si>
  <si>
    <t>高洲南</t>
    <rPh sb="0" eb="2">
      <t>タカス</t>
    </rPh>
    <rPh sb="2" eb="3">
      <t>ミナミ</t>
    </rPh>
    <phoneticPr fontId="3"/>
  </si>
  <si>
    <t>伊豆トレU-11</t>
    <rPh sb="0" eb="2">
      <t>イズ</t>
    </rPh>
    <phoneticPr fontId="3"/>
  </si>
  <si>
    <t>セイナン</t>
    <phoneticPr fontId="3"/>
  </si>
  <si>
    <t>大富士</t>
    <rPh sb="0" eb="3">
      <t>オオフジ</t>
    </rPh>
    <phoneticPr fontId="3"/>
  </si>
  <si>
    <t>長岡</t>
    <rPh sb="0" eb="2">
      <t>ナガオカ</t>
    </rPh>
    <phoneticPr fontId="3"/>
  </si>
  <si>
    <t>今沢・浮島</t>
    <rPh sb="0" eb="2">
      <t>イマザワ</t>
    </rPh>
    <rPh sb="3" eb="5">
      <t>ウキシマ</t>
    </rPh>
    <phoneticPr fontId="3"/>
  </si>
  <si>
    <t>さなる</t>
    <phoneticPr fontId="3"/>
  </si>
  <si>
    <t>向山</t>
    <rPh sb="0" eb="2">
      <t>ムカイヤマ</t>
    </rPh>
    <phoneticPr fontId="3"/>
  </si>
  <si>
    <t>ネオ</t>
    <phoneticPr fontId="3"/>
  </si>
  <si>
    <t>長岡京W</t>
    <rPh sb="0" eb="3">
      <t>ナガオカキョウ</t>
    </rPh>
    <phoneticPr fontId="3"/>
  </si>
  <si>
    <t>FACT</t>
    <phoneticPr fontId="3"/>
  </si>
  <si>
    <t>ファンスナール</t>
    <phoneticPr fontId="3"/>
  </si>
  <si>
    <t>錦田</t>
    <rPh sb="0" eb="2">
      <t>ニシキダ</t>
    </rPh>
    <phoneticPr fontId="3"/>
  </si>
  <si>
    <t>富士川</t>
    <rPh sb="0" eb="3">
      <t>フジガワ</t>
    </rPh>
    <phoneticPr fontId="3"/>
  </si>
  <si>
    <t>長岡京G</t>
    <rPh sb="0" eb="3">
      <t>ナガオカキョウ</t>
    </rPh>
    <phoneticPr fontId="3"/>
  </si>
  <si>
    <t>サウスフィールド</t>
    <phoneticPr fontId="3"/>
  </si>
  <si>
    <t>※⑦～⑨は入替可能</t>
    <rPh sb="5" eb="7">
      <t>イレカエ</t>
    </rPh>
    <rPh sb="7" eb="9">
      <t>カノウ</t>
    </rPh>
    <phoneticPr fontId="3"/>
  </si>
  <si>
    <t>FCITO</t>
    <phoneticPr fontId="3"/>
  </si>
  <si>
    <t>長伏</t>
    <rPh sb="0" eb="2">
      <t>ナガブセ</t>
    </rPh>
    <phoneticPr fontId="3"/>
  </si>
  <si>
    <t>YSGEM</t>
    <phoneticPr fontId="3"/>
  </si>
  <si>
    <t>三島東</t>
    <rPh sb="0" eb="2">
      <t>ミシマ</t>
    </rPh>
    <rPh sb="2" eb="3">
      <t>ヒガシ</t>
    </rPh>
    <phoneticPr fontId="3"/>
  </si>
  <si>
    <t>アスル沼津</t>
    <rPh sb="3" eb="5">
      <t>ヌマヅ</t>
    </rPh>
    <phoneticPr fontId="3"/>
  </si>
  <si>
    <t>時の栖</t>
    <rPh sb="0" eb="1">
      <t>トキ</t>
    </rPh>
    <rPh sb="2" eb="3">
      <t>スミカ</t>
    </rPh>
    <phoneticPr fontId="3"/>
  </si>
  <si>
    <t>三島市二日町広場（人工芝）B</t>
    <rPh sb="0" eb="3">
      <t>ミシマシ</t>
    </rPh>
    <rPh sb="3" eb="6">
      <t>フツカマチ</t>
    </rPh>
    <rPh sb="6" eb="8">
      <t>ヒロバ</t>
    </rPh>
    <rPh sb="9" eb="12">
      <t>ジンコウシバ</t>
    </rPh>
    <phoneticPr fontId="3"/>
  </si>
  <si>
    <t>三島VFC</t>
    <rPh sb="0" eb="2">
      <t>ミシマ</t>
    </rPh>
    <phoneticPr fontId="3"/>
  </si>
  <si>
    <t>ALA裾野</t>
    <rPh sb="3" eb="5">
      <t>スソノ</t>
    </rPh>
    <phoneticPr fontId="3"/>
  </si>
  <si>
    <t>マーレ</t>
    <phoneticPr fontId="3"/>
  </si>
  <si>
    <t>VividBlue</t>
    <phoneticPr fontId="3"/>
  </si>
  <si>
    <t>FC小田原</t>
    <rPh sb="2" eb="5">
      <t>オダワラ</t>
    </rPh>
    <phoneticPr fontId="3"/>
  </si>
  <si>
    <t>サンライズ</t>
    <phoneticPr fontId="3"/>
  </si>
  <si>
    <t>プログレッソ</t>
    <phoneticPr fontId="3"/>
  </si>
  <si>
    <t>守谷</t>
    <rPh sb="0" eb="2">
      <t>モリヤ</t>
    </rPh>
    <phoneticPr fontId="3"/>
  </si>
  <si>
    <t>三島徳倉</t>
    <rPh sb="0" eb="2">
      <t>ミシマ</t>
    </rPh>
    <rPh sb="2" eb="4">
      <t>トクラ</t>
    </rPh>
    <phoneticPr fontId="3"/>
  </si>
  <si>
    <t>エクセルシオール</t>
    <phoneticPr fontId="3"/>
  </si>
  <si>
    <t>AMIGOS</t>
    <phoneticPr fontId="3"/>
  </si>
  <si>
    <t>北上</t>
    <rPh sb="0" eb="2">
      <t>キタウエ</t>
    </rPh>
    <phoneticPr fontId="3"/>
  </si>
  <si>
    <t>デルヴィエント沼津</t>
    <rPh sb="7" eb="9">
      <t>ヌマヅ</t>
    </rPh>
    <phoneticPr fontId="3"/>
  </si>
  <si>
    <t>富士根南</t>
    <rPh sb="0" eb="4">
      <t>フジネミナミ</t>
    </rPh>
    <phoneticPr fontId="3"/>
  </si>
  <si>
    <t>門池</t>
    <rPh sb="0" eb="2">
      <t>カドイケ</t>
    </rPh>
    <phoneticPr fontId="3"/>
  </si>
  <si>
    <t>長泉アミーゴス</t>
    <rPh sb="0" eb="2">
      <t>ナガイズミ</t>
    </rPh>
    <phoneticPr fontId="3"/>
  </si>
  <si>
    <t>パルティーレ</t>
    <phoneticPr fontId="3"/>
  </si>
  <si>
    <t>韮山総合運動公園多目的広場　B</t>
    <rPh sb="0" eb="2">
      <t>ニラヤマ</t>
    </rPh>
    <rPh sb="2" eb="4">
      <t>ソウゴウ</t>
    </rPh>
    <rPh sb="4" eb="6">
      <t>ウンドウ</t>
    </rPh>
    <rPh sb="6" eb="8">
      <t>コウエン</t>
    </rPh>
    <rPh sb="8" eb="11">
      <t>タモクテキ</t>
    </rPh>
    <rPh sb="11" eb="13">
      <t>ヒロバ</t>
    </rPh>
    <phoneticPr fontId="4"/>
  </si>
  <si>
    <t>FCアルファ</t>
    <phoneticPr fontId="3"/>
  </si>
  <si>
    <t>AⅠ3位
ドリーム</t>
    <rPh sb="3" eb="4">
      <t>イ</t>
    </rPh>
    <phoneticPr fontId="3"/>
  </si>
  <si>
    <t>BⅠ3位
富士第二</t>
    <rPh sb="3" eb="4">
      <t>イ</t>
    </rPh>
    <rPh sb="5" eb="7">
      <t xml:space="preserve">フジ </t>
    </rPh>
    <rPh sb="7" eb="9">
      <t xml:space="preserve">㈹ニ </t>
    </rPh>
    <phoneticPr fontId="3"/>
  </si>
  <si>
    <t>CⅠ3位
今沢・浮島</t>
    <rPh sb="3" eb="4">
      <t>イ</t>
    </rPh>
    <rPh sb="5" eb="7">
      <t>イマザワ</t>
    </rPh>
    <rPh sb="8" eb="10">
      <t>ウキシマ</t>
    </rPh>
    <phoneticPr fontId="3"/>
  </si>
  <si>
    <t>DⅠ1位
FACT</t>
    <rPh sb="3" eb="4">
      <t>イ</t>
    </rPh>
    <phoneticPr fontId="3"/>
  </si>
  <si>
    <t>EⅠ3位
長伏</t>
    <rPh sb="3" eb="4">
      <t>イ</t>
    </rPh>
    <rPh sb="5" eb="7">
      <t>ナガブセ</t>
    </rPh>
    <phoneticPr fontId="3"/>
  </si>
  <si>
    <t>FⅠ1位
ALA裾野</t>
    <rPh sb="3" eb="4">
      <t>イ</t>
    </rPh>
    <rPh sb="8" eb="10">
      <t xml:space="preserve">スソノ </t>
    </rPh>
    <phoneticPr fontId="3"/>
  </si>
  <si>
    <t>GⅠ1位
プログレッソ</t>
    <rPh sb="3" eb="4">
      <t>イ</t>
    </rPh>
    <phoneticPr fontId="3"/>
  </si>
  <si>
    <t>s</t>
    <phoneticPr fontId="3"/>
  </si>
  <si>
    <t>FⅡ3位
VividBlue</t>
    <rPh sb="3" eb="4">
      <t>イ</t>
    </rPh>
    <phoneticPr fontId="3"/>
  </si>
  <si>
    <t>CⅡ3位
ネオ</t>
    <rPh sb="3" eb="4">
      <t>イ</t>
    </rPh>
    <phoneticPr fontId="3"/>
  </si>
  <si>
    <t>AⅡ1位
玉穂</t>
    <rPh sb="3" eb="4">
      <t>イ</t>
    </rPh>
    <rPh sb="5" eb="7">
      <t xml:space="preserve">タマホ </t>
    </rPh>
    <phoneticPr fontId="3"/>
  </si>
  <si>
    <t>GⅠ3位
サンライズ</t>
    <rPh sb="3" eb="4">
      <t>イ</t>
    </rPh>
    <phoneticPr fontId="3"/>
  </si>
  <si>
    <t>GⅠ2位
守谷</t>
    <rPh sb="3" eb="4">
      <t>イ</t>
    </rPh>
    <rPh sb="5" eb="7">
      <t xml:space="preserve">モリヤ </t>
    </rPh>
    <phoneticPr fontId="3"/>
  </si>
  <si>
    <t>HⅠ3位
北上</t>
    <rPh sb="3" eb="4">
      <t>イ</t>
    </rPh>
    <rPh sb="5" eb="7">
      <t xml:space="preserve">キタウエ </t>
    </rPh>
    <phoneticPr fontId="3"/>
  </si>
  <si>
    <t>HⅠ2位
デルヴィエント</t>
    <rPh sb="3" eb="4">
      <t>イ</t>
    </rPh>
    <phoneticPr fontId="3"/>
  </si>
  <si>
    <t>HⅠ1位
富士根南</t>
    <rPh sb="3" eb="4">
      <t>イ</t>
    </rPh>
    <rPh sb="5" eb="7">
      <t xml:space="preserve">フジ </t>
    </rPh>
    <rPh sb="7" eb="8">
      <t xml:space="preserve">ネ </t>
    </rPh>
    <rPh sb="8" eb="9">
      <t xml:space="preserve">ミナミ </t>
    </rPh>
    <phoneticPr fontId="3"/>
  </si>
  <si>
    <t>EⅠ2位
FC ITO</t>
    <rPh sb="3" eb="4">
      <t>イ</t>
    </rPh>
    <phoneticPr fontId="3"/>
  </si>
  <si>
    <t>EⅠ1位
YSGEM</t>
    <rPh sb="3" eb="4">
      <t>イ</t>
    </rPh>
    <phoneticPr fontId="3"/>
  </si>
  <si>
    <t>FⅠ3位
三島VFC</t>
    <phoneticPr fontId="3"/>
  </si>
  <si>
    <t>FⅠ2位
FCアルファ</t>
    <rPh sb="3" eb="4">
      <t>イ</t>
    </rPh>
    <phoneticPr fontId="3"/>
  </si>
  <si>
    <t>CⅠ2位
さなる</t>
    <rPh sb="3" eb="4">
      <t>イ</t>
    </rPh>
    <phoneticPr fontId="3"/>
  </si>
  <si>
    <t>CⅠ1位
長岡</t>
    <rPh sb="3" eb="4">
      <t>イ</t>
    </rPh>
    <rPh sb="5" eb="7">
      <t xml:space="preserve">ナガオカ </t>
    </rPh>
    <phoneticPr fontId="3"/>
  </si>
  <si>
    <t>DⅠ3位
サウスフィールド</t>
    <rPh sb="3" eb="4">
      <t>イ</t>
    </rPh>
    <phoneticPr fontId="3"/>
  </si>
  <si>
    <t>DⅠ2位
ファンスナール</t>
    <rPh sb="3" eb="4">
      <t>イ</t>
    </rPh>
    <phoneticPr fontId="3"/>
  </si>
  <si>
    <t>AⅠ2位
函南東</t>
    <rPh sb="3" eb="4">
      <t>イ</t>
    </rPh>
    <rPh sb="5" eb="7">
      <t xml:space="preserve">カンナミ </t>
    </rPh>
    <rPh sb="7" eb="8">
      <t xml:space="preserve">ヒガシ </t>
    </rPh>
    <phoneticPr fontId="3"/>
  </si>
  <si>
    <t>AⅠ1位
アスル御殿場</t>
    <phoneticPr fontId="3"/>
  </si>
  <si>
    <t>BⅠ2位
エスパ三島</t>
    <rPh sb="3" eb="4">
      <t>イ</t>
    </rPh>
    <rPh sb="8" eb="10">
      <t xml:space="preserve">ミシマ </t>
    </rPh>
    <phoneticPr fontId="3"/>
  </si>
  <si>
    <t>BⅠ1位
高洲南</t>
    <rPh sb="3" eb="4">
      <t>イ</t>
    </rPh>
    <rPh sb="5" eb="7">
      <t xml:space="preserve">タカス </t>
    </rPh>
    <rPh sb="7" eb="8">
      <t xml:space="preserve">ミナミ </t>
    </rPh>
    <phoneticPr fontId="3"/>
  </si>
  <si>
    <t>※EⅠパート１・２順位は抽選で決定</t>
    <rPh sb="9" eb="11">
      <t xml:space="preserve">ジュンイハ </t>
    </rPh>
    <rPh sb="12" eb="14">
      <t xml:space="preserve">チュウセン </t>
    </rPh>
    <rPh sb="15" eb="17">
      <t xml:space="preserve">ケッテイ </t>
    </rPh>
    <phoneticPr fontId="3"/>
  </si>
  <si>
    <t>EⅡ3位
三島東</t>
    <rPh sb="3" eb="4">
      <t>イ</t>
    </rPh>
    <rPh sb="5" eb="7">
      <t xml:space="preserve">ミシマ </t>
    </rPh>
    <rPh sb="7" eb="8">
      <t xml:space="preserve">ヒガシ </t>
    </rPh>
    <phoneticPr fontId="3"/>
  </si>
  <si>
    <t>EⅡ1位
アスル沼津</t>
    <rPh sb="3" eb="4">
      <t>イ</t>
    </rPh>
    <rPh sb="8" eb="10">
      <t xml:space="preserve">ヌマヅ </t>
    </rPh>
    <phoneticPr fontId="3"/>
  </si>
  <si>
    <t>FⅡ2位
マーレ</t>
    <rPh sb="3" eb="4">
      <t>イ</t>
    </rPh>
    <phoneticPr fontId="3"/>
  </si>
  <si>
    <t>FⅡ1位
FC小田原</t>
    <rPh sb="3" eb="4">
      <t>イ</t>
    </rPh>
    <rPh sb="7" eb="10">
      <t xml:space="preserve">オダワラ </t>
    </rPh>
    <phoneticPr fontId="3"/>
  </si>
  <si>
    <t>CⅡ2位
向山</t>
    <rPh sb="3" eb="4">
      <t>イ</t>
    </rPh>
    <rPh sb="5" eb="7">
      <t>ムカ</t>
    </rPh>
    <phoneticPr fontId="3"/>
  </si>
  <si>
    <t>CⅡ1位
長岡京W</t>
    <rPh sb="3" eb="4">
      <t>イ</t>
    </rPh>
    <rPh sb="5" eb="7">
      <t xml:space="preserve">ナガオカ </t>
    </rPh>
    <rPh sb="7" eb="8">
      <t xml:space="preserve">キョウ </t>
    </rPh>
    <phoneticPr fontId="3"/>
  </si>
  <si>
    <t>DⅡ3位
錦田</t>
    <rPh sb="3" eb="4">
      <t>イ</t>
    </rPh>
    <rPh sb="5" eb="7">
      <t xml:space="preserve">ニシキダ </t>
    </rPh>
    <phoneticPr fontId="3"/>
  </si>
  <si>
    <t>DⅡ2位
富士川</t>
    <rPh sb="5" eb="8">
      <t xml:space="preserve">フジガワ </t>
    </rPh>
    <phoneticPr fontId="3"/>
  </si>
  <si>
    <t>DⅡ1位
長岡京G</t>
    <rPh sb="3" eb="4">
      <t>イ</t>
    </rPh>
    <rPh sb="5" eb="7">
      <t xml:space="preserve">ナガオカ </t>
    </rPh>
    <rPh sb="7" eb="8">
      <t xml:space="preserve">キョウ </t>
    </rPh>
    <phoneticPr fontId="3"/>
  </si>
  <si>
    <t>GⅡ3位
三島徳倉</t>
    <rPh sb="3" eb="4">
      <t>イ</t>
    </rPh>
    <rPh sb="5" eb="7">
      <t xml:space="preserve">ミシマ </t>
    </rPh>
    <rPh sb="7" eb="8">
      <t xml:space="preserve">トク </t>
    </rPh>
    <rPh sb="8" eb="9">
      <t xml:space="preserve">クラ </t>
    </rPh>
    <phoneticPr fontId="3"/>
  </si>
  <si>
    <t>GⅡ2位
エクセルシオール</t>
    <phoneticPr fontId="3"/>
  </si>
  <si>
    <t>GⅡ1位
AMIGOS</t>
    <rPh sb="3" eb="4">
      <t>イ</t>
    </rPh>
    <phoneticPr fontId="3"/>
  </si>
  <si>
    <t>HⅡ3位
長泉アミーゴス</t>
    <rPh sb="3" eb="4">
      <t>イ</t>
    </rPh>
    <rPh sb="5" eb="7">
      <t xml:space="preserve">ナガイズミ </t>
    </rPh>
    <phoneticPr fontId="3"/>
  </si>
  <si>
    <t>HⅡ2位
パルティーレ</t>
    <rPh sb="3" eb="4">
      <t>イ</t>
    </rPh>
    <phoneticPr fontId="3"/>
  </si>
  <si>
    <t>HⅡ1位
門池</t>
    <rPh sb="3" eb="4">
      <t>イ</t>
    </rPh>
    <rPh sb="5" eb="6">
      <t xml:space="preserve">モン </t>
    </rPh>
    <rPh sb="6" eb="7">
      <t xml:space="preserve">イケ </t>
    </rPh>
    <phoneticPr fontId="3"/>
  </si>
  <si>
    <t>ＡⅡ3位
清水西</t>
    <rPh sb="3" eb="4">
      <t>イ</t>
    </rPh>
    <rPh sb="5" eb="7">
      <t xml:space="preserve">シミズ </t>
    </rPh>
    <rPh sb="7" eb="8">
      <t xml:space="preserve">ニシ </t>
    </rPh>
    <phoneticPr fontId="3"/>
  </si>
  <si>
    <t>ＡⅡ2位
山田</t>
    <phoneticPr fontId="3"/>
  </si>
  <si>
    <t>BⅡ3位
伊豆トレU11</t>
    <rPh sb="3" eb="4">
      <t>イ</t>
    </rPh>
    <rPh sb="5" eb="7">
      <t xml:space="preserve">イズ </t>
    </rPh>
    <phoneticPr fontId="3"/>
  </si>
  <si>
    <t>BⅡ2位
セイナン</t>
    <rPh sb="3" eb="4">
      <t>イ</t>
    </rPh>
    <phoneticPr fontId="3"/>
  </si>
  <si>
    <t>BⅡ1位
大富士</t>
    <rPh sb="3" eb="4">
      <t>イ</t>
    </rPh>
    <rPh sb="5" eb="6">
      <t xml:space="preserve">ダイ </t>
    </rPh>
    <rPh sb="6" eb="8">
      <t xml:space="preserve">フジ </t>
    </rPh>
    <phoneticPr fontId="3"/>
  </si>
  <si>
    <t>EⅡ2位
時の栖</t>
    <rPh sb="5" eb="6">
      <t>トキ</t>
    </rPh>
    <rPh sb="7" eb="8">
      <t>スミカ</t>
    </rPh>
    <phoneticPr fontId="3"/>
  </si>
  <si>
    <t>＜１位トーナメント＞…会場：韮山総合運動公園多目的広場　A</t>
    <rPh sb="2" eb="3">
      <t>イ</t>
    </rPh>
    <rPh sb="11" eb="13">
      <t>カイジョウ</t>
    </rPh>
    <rPh sb="14" eb="16">
      <t>ニラヤマ</t>
    </rPh>
    <rPh sb="16" eb="18">
      <t>ソウゴウ</t>
    </rPh>
    <rPh sb="18" eb="22">
      <t>ウンドウコウエン</t>
    </rPh>
    <rPh sb="22" eb="25">
      <t>タモクテキ</t>
    </rPh>
    <rPh sb="25" eb="27">
      <t>ヒロバ</t>
    </rPh>
    <phoneticPr fontId="4"/>
  </si>
  <si>
    <t>＜2位トーナメント＞…会場：韮山総合運動公園多目的広場　B</t>
    <rPh sb="2" eb="3">
      <t>イ</t>
    </rPh>
    <rPh sb="11" eb="13">
      <t>カイジョウ</t>
    </rPh>
    <phoneticPr fontId="4"/>
  </si>
  <si>
    <t>＜3位トーナメント＞…会場：かんなみスポーツ公園　A</t>
    <rPh sb="2" eb="3">
      <t>イ</t>
    </rPh>
    <rPh sb="11" eb="13">
      <t>カイジョウ</t>
    </rPh>
    <rPh sb="22" eb="24">
      <t>コウエン</t>
    </rPh>
    <phoneticPr fontId="4"/>
  </si>
  <si>
    <t>今沢・浮島</t>
    <rPh sb="0" eb="2">
      <t>イマザワ</t>
    </rPh>
    <rPh sb="3" eb="5">
      <t>ウキシマ</t>
    </rPh>
    <phoneticPr fontId="3"/>
  </si>
  <si>
    <t>FC NEO</t>
    <phoneticPr fontId="3"/>
  </si>
  <si>
    <t>FC 富士川</t>
    <rPh sb="3" eb="6">
      <t>フジカワ</t>
    </rPh>
    <phoneticPr fontId="3"/>
  </si>
  <si>
    <t>ファンスナール</t>
    <phoneticPr fontId="3"/>
  </si>
  <si>
    <t>エクセルシオール</t>
    <phoneticPr fontId="3"/>
  </si>
  <si>
    <t>守谷JFC</t>
    <rPh sb="0" eb="2">
      <t>モリヤ</t>
    </rPh>
    <phoneticPr fontId="3"/>
  </si>
  <si>
    <t>ー</t>
    <phoneticPr fontId="3"/>
  </si>
  <si>
    <t>北上</t>
    <rPh sb="0" eb="2">
      <t>キタウエ</t>
    </rPh>
    <phoneticPr fontId="3"/>
  </si>
  <si>
    <t>長泉アミーゴス</t>
    <rPh sb="0" eb="2">
      <t>ナガイズミ</t>
    </rPh>
    <phoneticPr fontId="3"/>
  </si>
  <si>
    <t>錦田</t>
    <rPh sb="0" eb="2">
      <t>ニシキダ</t>
    </rPh>
    <phoneticPr fontId="3"/>
  </si>
  <si>
    <t>サウスフィールド</t>
    <phoneticPr fontId="3"/>
  </si>
  <si>
    <t>さなる</t>
    <phoneticPr fontId="3"/>
  </si>
  <si>
    <t>向山</t>
    <rPh sb="0" eb="2">
      <t>ムカイヤマ</t>
    </rPh>
    <phoneticPr fontId="3"/>
  </si>
  <si>
    <t>三島徳倉</t>
    <rPh sb="0" eb="2">
      <t>ミシマ</t>
    </rPh>
    <rPh sb="2" eb="4">
      <t>トクラ</t>
    </rPh>
    <phoneticPr fontId="3"/>
  </si>
  <si>
    <t>サンライズ</t>
    <phoneticPr fontId="3"/>
  </si>
  <si>
    <t>パルティーレ</t>
    <phoneticPr fontId="3"/>
  </si>
  <si>
    <t>デルヴィエント</t>
    <phoneticPr fontId="3"/>
  </si>
  <si>
    <t>清水西</t>
    <rPh sb="0" eb="3">
      <t>シミズニシ</t>
    </rPh>
    <phoneticPr fontId="3"/>
  </si>
  <si>
    <t>ドリーム</t>
    <phoneticPr fontId="3"/>
  </si>
  <si>
    <t>函南東</t>
    <rPh sb="0" eb="3">
      <t>カンナミヒガシ</t>
    </rPh>
    <phoneticPr fontId="3"/>
  </si>
  <si>
    <t>山田FC</t>
    <rPh sb="0" eb="2">
      <t>ヤマダ</t>
    </rPh>
    <phoneticPr fontId="3"/>
  </si>
  <si>
    <t>伊豆トレU11</t>
    <rPh sb="0" eb="2">
      <t>イズ</t>
    </rPh>
    <phoneticPr fontId="3"/>
  </si>
  <si>
    <t>富士第二</t>
    <rPh sb="0" eb="4">
      <t>フジダイニ</t>
    </rPh>
    <phoneticPr fontId="3"/>
  </si>
  <si>
    <t>FCセイナン</t>
    <phoneticPr fontId="3"/>
  </si>
  <si>
    <t>エスパ三島</t>
    <rPh sb="3" eb="5">
      <t>ミシマ</t>
    </rPh>
    <phoneticPr fontId="3"/>
  </si>
  <si>
    <t>ALA裾野</t>
    <rPh sb="3" eb="5">
      <t>スソノ</t>
    </rPh>
    <phoneticPr fontId="3"/>
  </si>
  <si>
    <t>FC小田原</t>
    <rPh sb="2" eb="5">
      <t>オダワラ</t>
    </rPh>
    <phoneticPr fontId="3"/>
  </si>
  <si>
    <t>FCアルファ</t>
    <phoneticPr fontId="3"/>
  </si>
  <si>
    <t>マーレ</t>
    <phoneticPr fontId="3"/>
  </si>
  <si>
    <t>Vivid Blue</t>
    <phoneticPr fontId="3"/>
  </si>
  <si>
    <t>三島VFC</t>
    <rPh sb="0" eb="2">
      <t>ミシマ</t>
    </rPh>
    <phoneticPr fontId="3"/>
  </si>
  <si>
    <t>長伏</t>
    <rPh sb="0" eb="2">
      <t>ナガブセ</t>
    </rPh>
    <phoneticPr fontId="3"/>
  </si>
  <si>
    <t>三島東</t>
    <rPh sb="0" eb="2">
      <t>ミシマ</t>
    </rPh>
    <rPh sb="2" eb="3">
      <t>ヒガシ</t>
    </rPh>
    <phoneticPr fontId="3"/>
  </si>
  <si>
    <t>時の栖</t>
    <rPh sb="0" eb="1">
      <t>トキ</t>
    </rPh>
    <rPh sb="2" eb="3">
      <t>スミカ</t>
    </rPh>
    <phoneticPr fontId="3"/>
  </si>
  <si>
    <t>FC ITO</t>
    <phoneticPr fontId="3"/>
  </si>
  <si>
    <t>長岡京W</t>
    <rPh sb="0" eb="3">
      <t>ナガオカキョウ</t>
    </rPh>
    <phoneticPr fontId="3"/>
  </si>
  <si>
    <t>長岡</t>
    <rPh sb="0" eb="2">
      <t>ナガオカ</t>
    </rPh>
    <phoneticPr fontId="3"/>
  </si>
  <si>
    <t>長岡京G</t>
    <rPh sb="0" eb="3">
      <t>ナガオカキョウ</t>
    </rPh>
    <phoneticPr fontId="3"/>
  </si>
  <si>
    <t>FACT</t>
    <phoneticPr fontId="3"/>
  </si>
  <si>
    <t>アスル沼津</t>
    <rPh sb="3" eb="5">
      <t>ヌマヅ</t>
    </rPh>
    <phoneticPr fontId="3"/>
  </si>
  <si>
    <t>YSGEM</t>
    <phoneticPr fontId="3"/>
  </si>
  <si>
    <t>＜6位トーナメント＞…会場：函南町肥田簡易グラウンド</t>
    <rPh sb="2" eb="3">
      <t>イ</t>
    </rPh>
    <rPh sb="11" eb="13">
      <t>カイジョウ</t>
    </rPh>
    <rPh sb="14" eb="17">
      <t>カンナミチョウ</t>
    </rPh>
    <rPh sb="17" eb="19">
      <t>ヒタ</t>
    </rPh>
    <rPh sb="19" eb="21">
      <t>カンイ</t>
    </rPh>
    <phoneticPr fontId="4"/>
  </si>
  <si>
    <t>＜5位トーナメント＞…会場：かんなみスポーツ公園　B</t>
    <rPh sb="2" eb="3">
      <t>イ</t>
    </rPh>
    <rPh sb="11" eb="13">
      <t>カイジョウ</t>
    </rPh>
    <rPh sb="22" eb="24">
      <t>コウエン</t>
    </rPh>
    <phoneticPr fontId="4"/>
  </si>
  <si>
    <t>＜4位トーナメント＞…会場：熱海姫の沢スポーツ広場</t>
    <rPh sb="2" eb="3">
      <t>イ</t>
    </rPh>
    <rPh sb="11" eb="13">
      <t>カイジョウ</t>
    </rPh>
    <rPh sb="14" eb="16">
      <t>アタミ</t>
    </rPh>
    <rPh sb="16" eb="17">
      <t>ヒメ</t>
    </rPh>
    <rPh sb="18" eb="19">
      <t>サワ</t>
    </rPh>
    <rPh sb="23" eb="25">
      <t>ヒロバ</t>
    </rPh>
    <phoneticPr fontId="4"/>
  </si>
  <si>
    <t>富士根南</t>
    <rPh sb="0" eb="4">
      <t>フジネミナミ</t>
    </rPh>
    <phoneticPr fontId="3"/>
  </si>
  <si>
    <t>門池</t>
    <rPh sb="0" eb="2">
      <t>カドイケ</t>
    </rPh>
    <phoneticPr fontId="3"/>
  </si>
  <si>
    <t>プログレッソ富士宮</t>
    <rPh sb="6" eb="9">
      <t>フジノミヤ</t>
    </rPh>
    <phoneticPr fontId="3"/>
  </si>
  <si>
    <t>AMIGOS</t>
    <phoneticPr fontId="3"/>
  </si>
  <si>
    <t>大富士</t>
    <rPh sb="0" eb="3">
      <t>オオフジ</t>
    </rPh>
    <phoneticPr fontId="3"/>
  </si>
  <si>
    <t>高洲南</t>
    <rPh sb="0" eb="2">
      <t>タカス</t>
    </rPh>
    <rPh sb="2" eb="3">
      <t>ミナミ</t>
    </rPh>
    <phoneticPr fontId="3"/>
  </si>
  <si>
    <t>玉穂</t>
    <rPh sb="0" eb="2">
      <t>タマホ</t>
    </rPh>
    <phoneticPr fontId="3"/>
  </si>
  <si>
    <t>アスル御殿場</t>
    <rPh sb="3" eb="6">
      <t>ゴテンバ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</si>
</sst>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i/>
      <sz val="16"/>
      <name val="HG丸ｺﾞｼｯｸM-PRO"/>
      <family val="3"/>
      <charset val="128"/>
    </font>
    <font>
      <i/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2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auto="1"/>
      </top>
      <bottom/>
      <diagonal style="thin">
        <color indexed="64"/>
      </diagonal>
    </border>
    <border diagonalDown="1">
      <left/>
      <right/>
      <top style="medium">
        <color auto="1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auto="1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1" applyFont="1" applyBorder="1">
      <alignment vertical="center"/>
    </xf>
    <xf numFmtId="0" fontId="1" fillId="0" borderId="1" xfId="1" applyBorder="1">
      <alignment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2" borderId="0" xfId="1" applyFont="1" applyFill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7" fillId="0" borderId="6" xfId="1" applyFont="1" applyBorder="1" applyAlignment="1">
      <alignment vertical="center" shrinkToFit="1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vertical="center" shrinkToFit="1"/>
    </xf>
    <xf numFmtId="0" fontId="1" fillId="3" borderId="8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6" fillId="4" borderId="14" xfId="1" applyFont="1" applyFill="1" applyBorder="1">
      <alignment vertical="center"/>
    </xf>
    <xf numFmtId="0" fontId="6" fillId="0" borderId="15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6" fillId="4" borderId="0" xfId="1" applyFont="1" applyFill="1">
      <alignment vertical="center"/>
    </xf>
    <xf numFmtId="176" fontId="10" fillId="0" borderId="1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8" xfId="1" applyFont="1" applyBorder="1" applyAlignment="1">
      <alignment vertical="center" shrinkToFit="1"/>
    </xf>
    <xf numFmtId="0" fontId="7" fillId="0" borderId="19" xfId="1" applyFont="1" applyBorder="1" applyAlignment="1">
      <alignment vertical="center" shrinkToFit="1"/>
    </xf>
    <xf numFmtId="0" fontId="1" fillId="3" borderId="17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7" fillId="0" borderId="23" xfId="1" applyFont="1" applyBorder="1" applyAlignment="1">
      <alignment horizontal="center" vertical="center" shrinkToFit="1"/>
    </xf>
    <xf numFmtId="0" fontId="7" fillId="0" borderId="21" xfId="1" applyFont="1" applyBorder="1" applyAlignment="1">
      <alignment vertical="center" shrinkToFit="1"/>
    </xf>
    <xf numFmtId="0" fontId="1" fillId="4" borderId="14" xfId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4" borderId="0" xfId="1" applyFill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0" fontId="1" fillId="0" borderId="6" xfId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" fillId="4" borderId="16" xfId="1" applyFill="1" applyBorder="1">
      <alignment vertical="center"/>
    </xf>
    <xf numFmtId="0" fontId="1" fillId="4" borderId="25" xfId="1" applyFill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1" fillId="4" borderId="16" xfId="1" applyFill="1" applyBorder="1" applyAlignment="1">
      <alignment horizontal="center" vertical="center"/>
    </xf>
    <xf numFmtId="0" fontId="1" fillId="4" borderId="25" xfId="1" applyFill="1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" fillId="0" borderId="34" xfId="1" applyBorder="1">
      <alignment vertical="center"/>
    </xf>
    <xf numFmtId="0" fontId="1" fillId="0" borderId="14" xfId="1" applyBorder="1">
      <alignment vertical="center"/>
    </xf>
    <xf numFmtId="0" fontId="7" fillId="0" borderId="0" xfId="1" applyFont="1" applyAlignment="1">
      <alignment vertical="center" shrinkToFit="1"/>
    </xf>
    <xf numFmtId="0" fontId="2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9" xfId="1" applyFont="1" applyBorder="1">
      <alignment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>
      <alignment vertical="center"/>
    </xf>
    <xf numFmtId="0" fontId="10" fillId="4" borderId="15" xfId="1" applyFont="1" applyFill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176" fontId="11" fillId="0" borderId="25" xfId="1" applyNumberFormat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" fillId="4" borderId="0" xfId="1" applyFill="1">
      <alignment vertical="center"/>
    </xf>
    <xf numFmtId="0" fontId="1" fillId="0" borderId="16" xfId="1" applyBorder="1">
      <alignment vertical="center"/>
    </xf>
    <xf numFmtId="0" fontId="6" fillId="4" borderId="15" xfId="1" applyFont="1" applyFill="1" applyBorder="1">
      <alignment vertical="center"/>
    </xf>
    <xf numFmtId="0" fontId="1" fillId="4" borderId="15" xfId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6" fillId="4" borderId="16" xfId="1" applyFont="1" applyFill="1" applyBorder="1">
      <alignment vertical="center"/>
    </xf>
    <xf numFmtId="0" fontId="7" fillId="0" borderId="18" xfId="1" applyFont="1" applyBorder="1" applyAlignment="1">
      <alignment horizontal="right" vertical="center" shrinkToFit="1"/>
    </xf>
    <xf numFmtId="0" fontId="6" fillId="0" borderId="26" xfId="1" applyFont="1" applyBorder="1">
      <alignment vertical="center"/>
    </xf>
    <xf numFmtId="0" fontId="7" fillId="0" borderId="21" xfId="1" applyFont="1" applyBorder="1" applyAlignment="1">
      <alignment horizontal="right" vertical="center" shrinkToFit="1"/>
    </xf>
    <xf numFmtId="0" fontId="1" fillId="4" borderId="15" xfId="1" applyFill="1" applyBorder="1">
      <alignment vertical="center"/>
    </xf>
    <xf numFmtId="0" fontId="1" fillId="4" borderId="14" xfId="1" applyFill="1" applyBorder="1">
      <alignment vertical="center"/>
    </xf>
    <xf numFmtId="0" fontId="8" fillId="2" borderId="25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1" fillId="4" borderId="35" xfId="1" applyFill="1" applyBorder="1">
      <alignment vertical="center"/>
    </xf>
    <xf numFmtId="0" fontId="10" fillId="0" borderId="16" xfId="1" applyFont="1" applyBorder="1" applyAlignment="1">
      <alignment horizontal="center" vertical="center" shrinkToFit="1"/>
    </xf>
    <xf numFmtId="0" fontId="7" fillId="0" borderId="39" xfId="1" applyFont="1" applyBorder="1" applyAlignment="1">
      <alignment vertical="center" shrinkToFit="1"/>
    </xf>
    <xf numFmtId="0" fontId="10" fillId="0" borderId="25" xfId="1" applyFont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4" borderId="16" xfId="1" applyFont="1" applyFill="1" applyBorder="1">
      <alignment vertical="center"/>
    </xf>
    <xf numFmtId="0" fontId="18" fillId="4" borderId="25" xfId="1" applyFont="1" applyFill="1" applyBorder="1">
      <alignment vertical="center"/>
    </xf>
    <xf numFmtId="0" fontId="17" fillId="0" borderId="16" xfId="1" applyFont="1" applyBorder="1">
      <alignment vertical="center"/>
    </xf>
    <xf numFmtId="0" fontId="17" fillId="0" borderId="0" xfId="1" applyFont="1" applyAlignment="1">
      <alignment horizontal="right" vertical="center"/>
    </xf>
    <xf numFmtId="0" fontId="18" fillId="4" borderId="16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14" xfId="1" applyFont="1" applyFill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0" xfId="1" applyNumberFormat="1" applyFont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0" fontId="20" fillId="2" borderId="0" xfId="1" applyFont="1" applyFill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15" fillId="0" borderId="8" xfId="1" applyFont="1" applyBorder="1">
      <alignment vertical="center"/>
    </xf>
    <xf numFmtId="0" fontId="15" fillId="0" borderId="6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20" xfId="1" applyFont="1" applyBorder="1">
      <alignment vertical="center"/>
    </xf>
    <xf numFmtId="0" fontId="15" fillId="0" borderId="21" xfId="1" applyFont="1" applyBorder="1">
      <alignment vertical="center"/>
    </xf>
    <xf numFmtId="0" fontId="15" fillId="0" borderId="29" xfId="1" applyFont="1" applyBorder="1">
      <alignment vertical="center"/>
    </xf>
    <xf numFmtId="0" fontId="15" fillId="0" borderId="30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1" fillId="0" borderId="1" xfId="0" applyFont="1" applyBorder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4" fillId="0" borderId="0" xfId="2" applyFont="1" applyAlignment="1">
      <alignment vertical="center" shrinkToFit="1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 shrinkToFit="1"/>
    </xf>
    <xf numFmtId="0" fontId="28" fillId="0" borderId="0" xfId="2" applyFont="1" applyAlignment="1">
      <alignment horizontal="center" vertical="center"/>
    </xf>
    <xf numFmtId="0" fontId="26" fillId="0" borderId="58" xfId="0" applyFont="1" applyBorder="1" applyProtection="1">
      <alignment vertical="center"/>
      <protection locked="0"/>
    </xf>
    <xf numFmtId="0" fontId="29" fillId="0" borderId="16" xfId="0" applyFont="1" applyBorder="1" applyProtection="1">
      <alignment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25" xfId="0" applyFont="1" applyBorder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7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9" fillId="0" borderId="0" xfId="0" applyFont="1" applyProtection="1">
      <alignment vertical="center"/>
      <protection hidden="1"/>
    </xf>
    <xf numFmtId="0" fontId="29" fillId="0" borderId="25" xfId="0" applyFont="1" applyBorder="1" applyProtection="1">
      <alignment vertical="center"/>
      <protection hidden="1"/>
    </xf>
    <xf numFmtId="0" fontId="26" fillId="5" borderId="6" xfId="0" applyFont="1" applyFill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6" fillId="5" borderId="9" xfId="0" applyFont="1" applyFill="1" applyBorder="1" applyAlignment="1" applyProtection="1">
      <alignment horizontal="center"/>
      <protection locked="0"/>
    </xf>
    <xf numFmtId="0" fontId="26" fillId="0" borderId="67" xfId="0" applyFont="1" applyBorder="1" applyAlignment="1" applyProtection="1">
      <alignment horizontal="center"/>
      <protection hidden="1"/>
    </xf>
    <xf numFmtId="0" fontId="29" fillId="0" borderId="71" xfId="0" applyFont="1" applyBorder="1" applyProtection="1">
      <alignment vertical="center"/>
      <protection hidden="1"/>
    </xf>
    <xf numFmtId="0" fontId="26" fillId="0" borderId="67" xfId="0" applyFont="1" applyBorder="1" applyProtection="1">
      <alignment vertical="center"/>
      <protection hidden="1"/>
    </xf>
    <xf numFmtId="0" fontId="26" fillId="5" borderId="49" xfId="0" applyFont="1" applyFill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0" fontId="26" fillId="5" borderId="51" xfId="0" applyFont="1" applyFill="1" applyBorder="1" applyAlignment="1" applyProtection="1">
      <alignment horizontal="center"/>
      <protection locked="0"/>
    </xf>
    <xf numFmtId="0" fontId="25" fillId="0" borderId="64" xfId="0" applyFont="1" applyBorder="1" applyAlignment="1">
      <alignment horizontal="center" vertical="center"/>
    </xf>
    <xf numFmtId="0" fontId="25" fillId="0" borderId="64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87" xfId="0" applyFont="1" applyBorder="1">
      <alignment vertical="center"/>
    </xf>
    <xf numFmtId="0" fontId="1" fillId="7" borderId="8" xfId="1" applyFill="1" applyBorder="1" applyAlignment="1">
      <alignment horizontal="center" vertical="center"/>
    </xf>
    <xf numFmtId="0" fontId="1" fillId="7" borderId="17" xfId="1" applyFill="1" applyBorder="1" applyAlignment="1">
      <alignment horizontal="center" vertical="center"/>
    </xf>
    <xf numFmtId="0" fontId="1" fillId="7" borderId="9" xfId="1" applyFill="1" applyBorder="1" applyAlignment="1">
      <alignment horizontal="center" vertical="center"/>
    </xf>
    <xf numFmtId="0" fontId="1" fillId="7" borderId="7" xfId="1" applyFill="1" applyBorder="1" applyAlignment="1">
      <alignment horizontal="center" vertical="center"/>
    </xf>
    <xf numFmtId="0" fontId="1" fillId="7" borderId="19" xfId="1" applyFill="1" applyBorder="1" applyAlignment="1">
      <alignment horizontal="center" vertical="center"/>
    </xf>
    <xf numFmtId="0" fontId="1" fillId="7" borderId="21" xfId="1" applyFill="1" applyBorder="1" applyAlignment="1">
      <alignment horizontal="center" vertical="center"/>
    </xf>
    <xf numFmtId="0" fontId="1" fillId="7" borderId="6" xfId="1" applyFill="1" applyBorder="1" applyAlignment="1">
      <alignment horizontal="center" vertical="center"/>
    </xf>
    <xf numFmtId="0" fontId="1" fillId="7" borderId="18" xfId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25" fillId="0" borderId="0" xfId="0" applyFont="1" applyAlignment="1">
      <alignment horizontal="right" vertical="center" indent="1"/>
    </xf>
    <xf numFmtId="0" fontId="25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right" vertical="center"/>
    </xf>
    <xf numFmtId="0" fontId="26" fillId="0" borderId="0" xfId="2" applyFont="1" applyAlignment="1">
      <alignment horizontal="center" vertical="center"/>
    </xf>
    <xf numFmtId="0" fontId="26" fillId="0" borderId="47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6" fillId="0" borderId="55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>
      <alignment horizontal="center" vertical="center"/>
    </xf>
    <xf numFmtId="0" fontId="26" fillId="6" borderId="66" xfId="0" applyFont="1" applyFill="1" applyBorder="1" applyAlignment="1" applyProtection="1">
      <alignment horizontal="center" vertical="center"/>
      <protection locked="0"/>
    </xf>
    <xf numFmtId="0" fontId="26" fillId="6" borderId="67" xfId="0" applyFont="1" applyFill="1" applyBorder="1" applyAlignment="1">
      <alignment horizontal="center" vertical="center"/>
    </xf>
    <xf numFmtId="0" fontId="26" fillId="6" borderId="68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26" fillId="6" borderId="49" xfId="0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0" fontId="26" fillId="0" borderId="72" xfId="0" applyFont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64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59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horizontal="center" vertical="center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26" fillId="0" borderId="62" xfId="0" applyFont="1" applyBorder="1" applyAlignment="1" applyProtection="1">
      <alignment horizontal="center" vertical="center" wrapText="1"/>
      <protection locked="0"/>
    </xf>
    <xf numFmtId="0" fontId="26" fillId="0" borderId="63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6" borderId="40" xfId="0" applyFont="1" applyFill="1" applyBorder="1" applyAlignment="1" applyProtection="1">
      <alignment horizontal="center" vertical="center" wrapText="1"/>
      <protection locked="0"/>
    </xf>
    <xf numFmtId="0" fontId="26" fillId="6" borderId="41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hidden="1"/>
    </xf>
    <xf numFmtId="0" fontId="26" fillId="0" borderId="70" xfId="0" applyFont="1" applyBorder="1" applyAlignment="1" applyProtection="1">
      <alignment horizontal="center" vertical="center"/>
      <protection hidden="1"/>
    </xf>
    <xf numFmtId="0" fontId="26" fillId="0" borderId="65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6" fillId="0" borderId="65" xfId="0" applyFont="1" applyBorder="1" applyAlignment="1">
      <alignment horizontal="center" vertical="center"/>
    </xf>
    <xf numFmtId="0" fontId="26" fillId="6" borderId="67" xfId="0" applyFont="1" applyFill="1" applyBorder="1" applyAlignment="1" applyProtection="1">
      <alignment horizontal="center" vertical="center"/>
      <protection locked="0"/>
    </xf>
    <xf numFmtId="0" fontId="26" fillId="6" borderId="68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26" fillId="6" borderId="61" xfId="0" applyFont="1" applyFill="1" applyBorder="1" applyAlignment="1" applyProtection="1">
      <alignment horizontal="center" vertical="center"/>
      <protection locked="0"/>
    </xf>
    <xf numFmtId="0" fontId="26" fillId="0" borderId="79" xfId="0" applyFont="1" applyBorder="1" applyAlignment="1" applyProtection="1">
      <alignment horizontal="center" vertical="center" wrapText="1"/>
      <protection locked="0"/>
    </xf>
    <xf numFmtId="0" fontId="26" fillId="0" borderId="80" xfId="0" applyFont="1" applyBorder="1" applyAlignment="1" applyProtection="1">
      <alignment horizontal="center" vertical="center" wrapText="1"/>
      <protection locked="0"/>
    </xf>
    <xf numFmtId="0" fontId="26" fillId="0" borderId="81" xfId="0" applyFont="1" applyBorder="1" applyAlignment="1" applyProtection="1">
      <alignment horizontal="center" vertical="center" wrapText="1"/>
      <protection locked="0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6" fillId="6" borderId="42" xfId="0" applyFont="1" applyFill="1" applyBorder="1" applyAlignment="1" applyProtection="1">
      <alignment horizontal="center" vertical="center" wrapText="1"/>
      <protection locked="0"/>
    </xf>
    <xf numFmtId="0" fontId="26" fillId="6" borderId="8" xfId="0" applyFont="1" applyFill="1" applyBorder="1" applyAlignment="1" applyProtection="1">
      <alignment horizontal="center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26" fillId="6" borderId="61" xfId="0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Border="1" applyAlignment="1" applyProtection="1">
      <alignment horizontal="center" vertical="center" wrapText="1"/>
      <protection locked="0"/>
    </xf>
    <xf numFmtId="0" fontId="26" fillId="0" borderId="76" xfId="0" applyFont="1" applyBorder="1" applyAlignment="1" applyProtection="1">
      <alignment horizontal="center" vertical="center" wrapText="1"/>
      <protection locked="0"/>
    </xf>
    <xf numFmtId="0" fontId="26" fillId="0" borderId="77" xfId="0" applyFont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>
      <alignment horizontal="center" vertical="center"/>
    </xf>
    <xf numFmtId="0" fontId="26" fillId="0" borderId="47" xfId="0" applyFont="1" applyBorder="1" applyAlignment="1" applyProtection="1">
      <alignment horizontal="center" vertical="center"/>
      <protection hidden="1"/>
    </xf>
    <xf numFmtId="0" fontId="26" fillId="0" borderId="55" xfId="0" applyFont="1" applyBorder="1" applyAlignment="1" applyProtection="1">
      <alignment horizontal="center" vertical="center"/>
      <protection hidden="1"/>
    </xf>
    <xf numFmtId="0" fontId="26" fillId="0" borderId="74" xfId="0" applyFont="1" applyBorder="1" applyAlignment="1">
      <alignment horizontal="center" vertical="center"/>
    </xf>
    <xf numFmtId="0" fontId="26" fillId="6" borderId="48" xfId="0" applyFont="1" applyFill="1" applyBorder="1" applyAlignment="1" applyProtection="1">
      <alignment horizontal="center" vertical="center"/>
      <protection locked="0"/>
    </xf>
    <xf numFmtId="0" fontId="26" fillId="6" borderId="49" xfId="0" applyFont="1" applyFill="1" applyBorder="1" applyAlignment="1" applyProtection="1">
      <alignment horizontal="center" vertical="center"/>
      <protection locked="0"/>
    </xf>
    <xf numFmtId="0" fontId="26" fillId="6" borderId="50" xfId="0" applyFont="1" applyFill="1" applyBorder="1" applyAlignment="1" applyProtection="1">
      <alignment horizontal="center" vertical="center"/>
      <protection locked="0"/>
    </xf>
    <xf numFmtId="0" fontId="26" fillId="0" borderId="82" xfId="0" applyFont="1" applyBorder="1" applyAlignment="1" applyProtection="1">
      <alignment horizontal="center" vertical="center" wrapText="1"/>
      <protection locked="0"/>
    </xf>
    <xf numFmtId="0" fontId="26" fillId="0" borderId="83" xfId="0" applyFont="1" applyBorder="1" applyAlignment="1" applyProtection="1">
      <alignment horizontal="center" vertical="center" wrapText="1"/>
      <protection locked="0"/>
    </xf>
    <xf numFmtId="0" fontId="26" fillId="0" borderId="84" xfId="0" applyFont="1" applyBorder="1" applyAlignment="1" applyProtection="1">
      <alignment horizontal="center" vertical="center" wrapText="1"/>
      <protection locked="0"/>
    </xf>
    <xf numFmtId="0" fontId="25" fillId="0" borderId="8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left" wrapText="1"/>
    </xf>
    <xf numFmtId="0" fontId="32" fillId="0" borderId="64" xfId="0" applyFont="1" applyBorder="1" applyAlignment="1">
      <alignment horizontal="left"/>
    </xf>
    <xf numFmtId="0" fontId="37" fillId="0" borderId="64" xfId="0" applyFont="1" applyBorder="1" applyAlignment="1">
      <alignment horizontal="left" wrapText="1"/>
    </xf>
    <xf numFmtId="0" fontId="34" fillId="0" borderId="64" xfId="0" applyFont="1" applyBorder="1" applyAlignment="1">
      <alignment horizontal="left"/>
    </xf>
    <xf numFmtId="0" fontId="34" fillId="0" borderId="64" xfId="0" applyFont="1" applyBorder="1" applyAlignment="1">
      <alignment horizontal="left" wrapText="1"/>
    </xf>
    <xf numFmtId="0" fontId="32" fillId="0" borderId="64" xfId="0" applyFont="1" applyBorder="1" applyAlignment="1">
      <alignment horizontal="right" wrapText="1"/>
    </xf>
    <xf numFmtId="0" fontId="32" fillId="0" borderId="64" xfId="0" applyFont="1" applyBorder="1" applyAlignment="1">
      <alignment horizontal="right"/>
    </xf>
    <xf numFmtId="0" fontId="33" fillId="0" borderId="64" xfId="0" applyFont="1" applyBorder="1" applyAlignment="1">
      <alignment horizontal="right" wrapText="1"/>
    </xf>
    <xf numFmtId="0" fontId="25" fillId="0" borderId="64" xfId="0" applyFont="1" applyBorder="1" applyAlignment="1">
      <alignment horizontal="left"/>
    </xf>
    <xf numFmtId="0" fontId="25" fillId="0" borderId="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3" fillId="0" borderId="64" xfId="0" applyFont="1" applyBorder="1" applyAlignment="1">
      <alignment horizontal="left" wrapText="1"/>
    </xf>
    <xf numFmtId="0" fontId="37" fillId="0" borderId="64" xfId="0" applyFont="1" applyBorder="1" applyAlignment="1">
      <alignment horizontal="right" wrapText="1"/>
    </xf>
    <xf numFmtId="0" fontId="34" fillId="0" borderId="64" xfId="0" applyFont="1" applyBorder="1" applyAlignment="1">
      <alignment horizontal="right"/>
    </xf>
    <xf numFmtId="0" fontId="35" fillId="0" borderId="64" xfId="0" applyFont="1" applyBorder="1" applyAlignment="1">
      <alignment horizontal="left" wrapText="1"/>
    </xf>
    <xf numFmtId="0" fontId="36" fillId="0" borderId="64" xfId="0" applyFont="1" applyBorder="1" applyAlignment="1">
      <alignment horizontal="left"/>
    </xf>
    <xf numFmtId="0" fontId="31" fillId="0" borderId="64" xfId="0" applyFont="1" applyBorder="1" applyAlignment="1">
      <alignment horizontal="left" wrapText="1"/>
    </xf>
    <xf numFmtId="0" fontId="31" fillId="0" borderId="64" xfId="0" applyFont="1" applyBorder="1" applyAlignment="1">
      <alignment horizontal="left"/>
    </xf>
    <xf numFmtId="0" fontId="26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6" borderId="66" xfId="0" applyFont="1" applyFill="1" applyBorder="1" applyAlignment="1" applyProtection="1">
      <alignment horizontal="center" vertical="center" shrinkToFit="1"/>
      <protection locked="0"/>
    </xf>
    <xf numFmtId="0" fontId="26" fillId="6" borderId="67" xfId="0" applyFont="1" applyFill="1" applyBorder="1" applyAlignment="1" applyProtection="1">
      <alignment horizontal="center" vertical="center" shrinkToFit="1"/>
      <protection locked="0"/>
    </xf>
    <xf numFmtId="0" fontId="26" fillId="6" borderId="68" xfId="0" applyFont="1" applyFill="1" applyBorder="1" applyAlignment="1" applyProtection="1">
      <alignment horizontal="center" vertical="center" shrinkToFit="1"/>
      <protection locked="0"/>
    </xf>
    <xf numFmtId="0" fontId="26" fillId="6" borderId="8" xfId="0" applyFont="1" applyFill="1" applyBorder="1" applyAlignment="1" applyProtection="1">
      <alignment horizontal="center" vertical="center" shrinkToFit="1"/>
      <protection locked="0"/>
    </xf>
    <xf numFmtId="0" fontId="26" fillId="6" borderId="6" xfId="0" applyFont="1" applyFill="1" applyBorder="1" applyAlignment="1" applyProtection="1">
      <alignment horizontal="center" vertical="center" shrinkToFit="1"/>
      <protection locked="0"/>
    </xf>
    <xf numFmtId="0" fontId="26" fillId="6" borderId="61" xfId="0" applyFont="1" applyFill="1" applyBorder="1" applyAlignment="1" applyProtection="1">
      <alignment horizontal="center" vertical="center" shrinkToFit="1"/>
      <protection locked="0"/>
    </xf>
    <xf numFmtId="0" fontId="31" fillId="0" borderId="64" xfId="0" applyFont="1" applyBorder="1" applyAlignment="1">
      <alignment horizontal="right" wrapText="1"/>
    </xf>
    <xf numFmtId="0" fontId="31" fillId="0" borderId="64" xfId="0" applyFont="1" applyBorder="1" applyAlignment="1">
      <alignment horizontal="right"/>
    </xf>
    <xf numFmtId="0" fontId="26" fillId="6" borderId="67" xfId="0" applyFont="1" applyFill="1" applyBorder="1" applyAlignment="1">
      <alignment horizontal="center" vertical="center" shrinkToFit="1"/>
    </xf>
    <xf numFmtId="0" fontId="26" fillId="6" borderId="68" xfId="0" applyFont="1" applyFill="1" applyBorder="1" applyAlignment="1">
      <alignment horizontal="center" vertical="center" shrinkToFit="1"/>
    </xf>
    <xf numFmtId="0" fontId="26" fillId="6" borderId="8" xfId="0" applyFont="1" applyFill="1" applyBorder="1" applyAlignment="1">
      <alignment horizontal="center" vertical="center" shrinkToFit="1"/>
    </xf>
    <xf numFmtId="0" fontId="26" fillId="6" borderId="6" xfId="0" applyFont="1" applyFill="1" applyBorder="1" applyAlignment="1">
      <alignment horizontal="center" vertical="center" shrinkToFit="1"/>
    </xf>
    <xf numFmtId="0" fontId="26" fillId="6" borderId="61" xfId="0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76" fontId="17" fillId="0" borderId="16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9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7" xfId="1" applyFont="1" applyBorder="1">
      <alignment vertical="center"/>
    </xf>
    <xf numFmtId="0" fontId="9" fillId="0" borderId="18" xfId="1" applyFont="1" applyBorder="1">
      <alignment vertical="center"/>
    </xf>
    <xf numFmtId="0" fontId="9" fillId="0" borderId="19" xfId="1" applyFont="1" applyBorder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9" fillId="0" borderId="22" xfId="1" applyFont="1" applyBorder="1">
      <alignment vertical="center"/>
    </xf>
    <xf numFmtId="0" fontId="9" fillId="0" borderId="20" xfId="1" applyFont="1" applyBorder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29" xfId="1" applyFont="1" applyBorder="1">
      <alignment vertical="center"/>
    </xf>
    <xf numFmtId="0" fontId="9" fillId="0" borderId="30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30</xdr:row>
      <xdr:rowOff>228600</xdr:rowOff>
    </xdr:from>
    <xdr:to>
      <xdr:col>10</xdr:col>
      <xdr:colOff>353359</xdr:colOff>
      <xdr:row>31</xdr:row>
      <xdr:rowOff>42583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48075" y="10220325"/>
          <a:ext cx="905809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PK 4-5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28</xdr:row>
      <xdr:rowOff>219075</xdr:rowOff>
    </xdr:from>
    <xdr:to>
      <xdr:col>10</xdr:col>
      <xdr:colOff>372409</xdr:colOff>
      <xdr:row>29</xdr:row>
      <xdr:rowOff>33058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67125" y="9334500"/>
          <a:ext cx="905809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PK 4-3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352425</xdr:colOff>
      <xdr:row>29</xdr:row>
      <xdr:rowOff>190500</xdr:rowOff>
    </xdr:from>
    <xdr:to>
      <xdr:col>10</xdr:col>
      <xdr:colOff>400984</xdr:colOff>
      <xdr:row>30</xdr:row>
      <xdr:rowOff>4483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95700" y="9744075"/>
          <a:ext cx="905809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PK 0-2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270808</xdr:colOff>
      <xdr:row>29</xdr:row>
      <xdr:rowOff>224117</xdr:rowOff>
    </xdr:from>
    <xdr:to>
      <xdr:col>10</xdr:col>
      <xdr:colOff>317499</xdr:colOff>
      <xdr:row>30</xdr:row>
      <xdr:rowOff>37353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623234" y="9823823"/>
          <a:ext cx="905809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PK 0-2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373528</xdr:colOff>
      <xdr:row>59</xdr:row>
      <xdr:rowOff>196102</xdr:rowOff>
    </xdr:from>
    <xdr:to>
      <xdr:col>10</xdr:col>
      <xdr:colOff>420219</xdr:colOff>
      <xdr:row>60</xdr:row>
      <xdr:rowOff>9338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725954" y="20291984"/>
          <a:ext cx="905809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PK 3-2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76"/>
  <sheetViews>
    <sheetView topLeftCell="A21" workbookViewId="0">
      <selection activeCell="S25" sqref="S25:U25"/>
    </sheetView>
  </sheetViews>
  <sheetFormatPr defaultColWidth="9" defaultRowHeight="13.2" x14ac:dyDescent="0.2"/>
  <cols>
    <col min="1" max="1" width="4.44140625" style="137" customWidth="1"/>
    <col min="2" max="13" width="5.6640625" style="137" customWidth="1"/>
    <col min="14" max="21" width="6.6640625" style="137" customWidth="1"/>
    <col min="22" max="16384" width="9" style="137"/>
  </cols>
  <sheetData>
    <row r="1" spans="2:22" ht="35.1" customHeight="1" x14ac:dyDescent="0.2">
      <c r="B1" s="134" t="s">
        <v>174</v>
      </c>
      <c r="C1" s="135"/>
      <c r="D1" s="135"/>
      <c r="E1" s="135"/>
      <c r="F1" s="135"/>
      <c r="G1" s="135"/>
      <c r="H1" s="135"/>
      <c r="I1" s="136"/>
      <c r="J1" s="135"/>
      <c r="K1" s="135"/>
    </row>
    <row r="2" spans="2:22" ht="24.9" customHeight="1" x14ac:dyDescent="0.2">
      <c r="B2" s="140" t="s">
        <v>175</v>
      </c>
      <c r="C2" s="140"/>
      <c r="D2" s="138"/>
      <c r="E2" s="139" t="s">
        <v>176</v>
      </c>
      <c r="F2" s="182" t="s">
        <v>177</v>
      </c>
      <c r="G2" s="182"/>
      <c r="H2" s="182"/>
      <c r="I2" s="182"/>
      <c r="J2" s="182"/>
      <c r="K2" s="182"/>
    </row>
    <row r="3" spans="2:22" ht="24.9" customHeight="1" thickBot="1" x14ac:dyDescent="0.25">
      <c r="B3" s="141" t="s">
        <v>181</v>
      </c>
      <c r="C3" s="138"/>
      <c r="D3" s="140"/>
      <c r="E3" s="140" t="s">
        <v>178</v>
      </c>
      <c r="F3" s="141"/>
      <c r="G3" s="141"/>
      <c r="H3" s="141"/>
      <c r="I3" s="142"/>
      <c r="J3" s="143"/>
      <c r="S3" s="210" t="s">
        <v>179</v>
      </c>
      <c r="T3" s="210"/>
      <c r="U3" s="210"/>
    </row>
    <row r="4" spans="2:22" ht="13.5" customHeight="1" x14ac:dyDescent="0.2">
      <c r="B4" s="189" t="s">
        <v>180</v>
      </c>
      <c r="C4" s="190"/>
      <c r="D4" s="191"/>
      <c r="E4" s="195" t="str">
        <f>IF(B6="","",B6)</f>
        <v>函南東</v>
      </c>
      <c r="F4" s="190"/>
      <c r="G4" s="196"/>
      <c r="H4" s="198" t="str">
        <f>IF(B8="","",B8)</f>
        <v>ドリーム</v>
      </c>
      <c r="I4" s="199"/>
      <c r="J4" s="200"/>
      <c r="K4" s="204" t="str">
        <f>IF(B10="","",B10)</f>
        <v>アスル御殿場</v>
      </c>
      <c r="L4" s="199"/>
      <c r="M4" s="205"/>
      <c r="N4" s="208" t="s">
        <v>164</v>
      </c>
      <c r="O4" s="183" t="s">
        <v>165</v>
      </c>
      <c r="P4" s="183" t="s">
        <v>9</v>
      </c>
      <c r="Q4" s="183" t="s">
        <v>166</v>
      </c>
      <c r="R4" s="183" t="s">
        <v>167</v>
      </c>
      <c r="S4" s="183" t="s">
        <v>168</v>
      </c>
      <c r="T4" s="185" t="s">
        <v>169</v>
      </c>
      <c r="U4" s="187" t="s">
        <v>170</v>
      </c>
      <c r="V4" s="144"/>
    </row>
    <row r="5" spans="2:22" ht="14.25" customHeight="1" thickBot="1" x14ac:dyDescent="0.25">
      <c r="B5" s="192"/>
      <c r="C5" s="193"/>
      <c r="D5" s="194"/>
      <c r="E5" s="192"/>
      <c r="F5" s="193"/>
      <c r="G5" s="197"/>
      <c r="H5" s="201"/>
      <c r="I5" s="202"/>
      <c r="J5" s="203"/>
      <c r="K5" s="206"/>
      <c r="L5" s="202"/>
      <c r="M5" s="207"/>
      <c r="N5" s="209"/>
      <c r="O5" s="184"/>
      <c r="P5" s="184"/>
      <c r="Q5" s="184"/>
      <c r="R5" s="184"/>
      <c r="S5" s="184"/>
      <c r="T5" s="186"/>
      <c r="U5" s="188"/>
      <c r="V5" s="144"/>
    </row>
    <row r="6" spans="2:22" ht="24.9" customHeight="1" x14ac:dyDescent="0.2">
      <c r="B6" s="238" t="s">
        <v>232</v>
      </c>
      <c r="C6" s="239"/>
      <c r="D6" s="240"/>
      <c r="E6" s="231"/>
      <c r="F6" s="231"/>
      <c r="G6" s="232"/>
      <c r="H6" s="145"/>
      <c r="I6" s="146" t="str">
        <f>IF(H7="","",IF(H7=J7,"△",IF(H7&gt;=J7,"○","×")))</f>
        <v>○</v>
      </c>
      <c r="J6" s="147"/>
      <c r="K6" s="148"/>
      <c r="L6" s="146" t="str">
        <f>IF(K7="","",IF(K7=M7,"△",IF(K7&gt;=M7,"○","×")))</f>
        <v>△</v>
      </c>
      <c r="M6" s="148"/>
      <c r="N6" s="244">
        <f>IF(AND(I6="",L6=""),"",COUNTIF(E6:M6,"○"))</f>
        <v>1</v>
      </c>
      <c r="O6" s="236">
        <f>IF(AND(I6="",L6=""),"",COUNTIF(E6:M6,"△"))</f>
        <v>1</v>
      </c>
      <c r="P6" s="237">
        <f>IF(AND(I6="",L6=""),"",COUNTIF(E6:M6,"×"))</f>
        <v>0</v>
      </c>
      <c r="Q6" s="227">
        <f>IF(N6="","",(N6*3)+(O6*1))</f>
        <v>4</v>
      </c>
      <c r="R6" s="226">
        <f>IF(N6="","",SUM(H7,K7))</f>
        <v>3</v>
      </c>
      <c r="S6" s="226">
        <f>IF(N6="","",SUM(J7,M7))</f>
        <v>1</v>
      </c>
      <c r="T6" s="227">
        <f>IF(N6="","",R6-S6)</f>
        <v>2</v>
      </c>
      <c r="U6" s="248">
        <f>IF(V6="","",RANK(V6,$V6:$V11,0))</f>
        <v>2</v>
      </c>
      <c r="V6" s="245">
        <f>IF(T6="","",$Q6*100+$T6*10+R6)</f>
        <v>423</v>
      </c>
    </row>
    <row r="7" spans="2:22" ht="24.9" customHeight="1" x14ac:dyDescent="0.2">
      <c r="B7" s="241"/>
      <c r="C7" s="242"/>
      <c r="D7" s="243"/>
      <c r="E7" s="233"/>
      <c r="F7" s="233"/>
      <c r="G7" s="234"/>
      <c r="H7" s="149">
        <f>IF(G9="","",G9)</f>
        <v>2</v>
      </c>
      <c r="I7" s="150" t="s">
        <v>172</v>
      </c>
      <c r="J7" s="151">
        <f>IF(E9="","",E9)</f>
        <v>0</v>
      </c>
      <c r="K7" s="149">
        <f>IF(G11="","",G11)</f>
        <v>1</v>
      </c>
      <c r="L7" s="150" t="s">
        <v>173</v>
      </c>
      <c r="M7" s="150">
        <f>IF(E11="","",E11)</f>
        <v>1</v>
      </c>
      <c r="N7" s="244"/>
      <c r="O7" s="237"/>
      <c r="P7" s="222"/>
      <c r="Q7" s="224"/>
      <c r="R7" s="227"/>
      <c r="S7" s="227"/>
      <c r="T7" s="222"/>
      <c r="U7" s="249"/>
      <c r="V7" s="245"/>
    </row>
    <row r="8" spans="2:22" ht="24.9" customHeight="1" x14ac:dyDescent="0.2">
      <c r="B8" s="211" t="s">
        <v>233</v>
      </c>
      <c r="C8" s="212"/>
      <c r="D8" s="213"/>
      <c r="E8" s="152"/>
      <c r="F8" s="146" t="str">
        <f>IF(E9="","",IF(E9=G9,"△",IF(E9&gt;=G9,"○","×")))</f>
        <v>×</v>
      </c>
      <c r="G8" s="153"/>
      <c r="H8" s="231"/>
      <c r="I8" s="231"/>
      <c r="J8" s="232"/>
      <c r="K8" s="148"/>
      <c r="L8" s="146" t="str">
        <f>IF(K9="","",IF(K9=M9,"△",IF(K9&gt;=M9,"○","×")))</f>
        <v>×</v>
      </c>
      <c r="M8" s="148"/>
      <c r="N8" s="219">
        <f>IF(AND(F8="",L8=""),"",COUNTIF(E8:M8,"○"))</f>
        <v>0</v>
      </c>
      <c r="O8" s="236">
        <f>IF(AND(F8="",L8=""),"",COUNTIF(E8:M8,"△"))</f>
        <v>0</v>
      </c>
      <c r="P8" s="222">
        <f>IF(AND(F8="",L8=""),"",COUNTIF(E8:M8,"×"))</f>
        <v>2</v>
      </c>
      <c r="Q8" s="224">
        <f>IF(N8="","",(N8*3)+(O8*1))</f>
        <v>0</v>
      </c>
      <c r="R8" s="246">
        <f>IF(N8="","",SUM(E9,K9))</f>
        <v>0</v>
      </c>
      <c r="S8" s="246">
        <f>IF(N8="","",SUM(G9,M9))</f>
        <v>7</v>
      </c>
      <c r="T8" s="224">
        <f>IF(N8="","",R8-S8)</f>
        <v>-7</v>
      </c>
      <c r="U8" s="247">
        <f>IF(V8="","",RANK(V8,$V6:$V11,0))</f>
        <v>3</v>
      </c>
      <c r="V8" s="245">
        <f>IF(T8="","",$Q8*100+$T8*10+R8)</f>
        <v>-70</v>
      </c>
    </row>
    <row r="9" spans="2:22" ht="24.9" customHeight="1" x14ac:dyDescent="0.2">
      <c r="B9" s="228"/>
      <c r="C9" s="229"/>
      <c r="D9" s="230"/>
      <c r="E9" s="154">
        <v>0</v>
      </c>
      <c r="F9" s="155" t="s">
        <v>172</v>
      </c>
      <c r="G9" s="156">
        <v>2</v>
      </c>
      <c r="H9" s="233"/>
      <c r="I9" s="233"/>
      <c r="J9" s="234"/>
      <c r="K9" s="149">
        <f>IF(J11="","",J11)</f>
        <v>0</v>
      </c>
      <c r="L9" s="150" t="s">
        <v>172</v>
      </c>
      <c r="M9" s="150">
        <f>IF(H11="","",H11)</f>
        <v>5</v>
      </c>
      <c r="N9" s="235"/>
      <c r="O9" s="237"/>
      <c r="P9" s="222"/>
      <c r="Q9" s="224"/>
      <c r="R9" s="227"/>
      <c r="S9" s="227"/>
      <c r="T9" s="224"/>
      <c r="U9" s="247"/>
      <c r="V9" s="245"/>
    </row>
    <row r="10" spans="2:22" ht="24.9" customHeight="1" x14ac:dyDescent="0.2">
      <c r="B10" s="211" t="s">
        <v>234</v>
      </c>
      <c r="C10" s="212"/>
      <c r="D10" s="213"/>
      <c r="E10" s="152"/>
      <c r="F10" s="157" t="str">
        <f>IF(E11="","",IF(E11=G11,"△",IF(E11&gt;=G11,"○","×")))</f>
        <v>△</v>
      </c>
      <c r="G10" s="158"/>
      <c r="H10" s="159"/>
      <c r="I10" s="157" t="str">
        <f>IF(H11="","",IF(H11=J11,"△",IF(H11&gt;=J11,"○","×")))</f>
        <v>○</v>
      </c>
      <c r="J10" s="158"/>
      <c r="K10" s="217"/>
      <c r="L10" s="217"/>
      <c r="M10" s="217"/>
      <c r="N10" s="219">
        <f>IF(AND(F10="",I10=""),"",COUNTIF(E10:M10,"○"))</f>
        <v>1</v>
      </c>
      <c r="O10" s="220">
        <f>IF(AND(F10="",I10=""),"",COUNTIF(E10:M10,"△"))</f>
        <v>1</v>
      </c>
      <c r="P10" s="222">
        <f>IF(AND(F10="",I10=""),"",COUNTIF(E10:M10,"×"))</f>
        <v>0</v>
      </c>
      <c r="Q10" s="224">
        <f>IF(N10="","",(N10*3)+(O10*1))</f>
        <v>4</v>
      </c>
      <c r="R10" s="246">
        <f>IF(N10="","",SUM(E11,H11))</f>
        <v>6</v>
      </c>
      <c r="S10" s="246">
        <f>IF(N10="","",SUM(G11,J11))</f>
        <v>1</v>
      </c>
      <c r="T10" s="224">
        <f>IF(N10="","",R10-S10)</f>
        <v>5</v>
      </c>
      <c r="U10" s="247">
        <f>IF(V10="","",RANK(V10,$V6:$V11,0))</f>
        <v>1</v>
      </c>
      <c r="V10" s="245">
        <f>IF(T10="","",$Q10*100+$T10*10+R10)</f>
        <v>456</v>
      </c>
    </row>
    <row r="11" spans="2:22" ht="24.9" customHeight="1" thickBot="1" x14ac:dyDescent="0.25">
      <c r="B11" s="214"/>
      <c r="C11" s="215"/>
      <c r="D11" s="216"/>
      <c r="E11" s="160">
        <v>1</v>
      </c>
      <c r="F11" s="161" t="s">
        <v>171</v>
      </c>
      <c r="G11" s="162">
        <v>1</v>
      </c>
      <c r="H11" s="160">
        <v>5</v>
      </c>
      <c r="I11" s="161" t="s">
        <v>173</v>
      </c>
      <c r="J11" s="162">
        <v>0</v>
      </c>
      <c r="K11" s="218"/>
      <c r="L11" s="218"/>
      <c r="M11" s="218"/>
      <c r="N11" s="203"/>
      <c r="O11" s="221"/>
      <c r="P11" s="223"/>
      <c r="Q11" s="225"/>
      <c r="R11" s="269"/>
      <c r="S11" s="269"/>
      <c r="T11" s="223"/>
      <c r="U11" s="270"/>
      <c r="V11" s="245"/>
    </row>
    <row r="12" spans="2:22" ht="24.9" customHeight="1" thickBot="1" x14ac:dyDescent="0.25"/>
    <row r="13" spans="2:22" x14ac:dyDescent="0.2">
      <c r="B13" s="189" t="s">
        <v>182</v>
      </c>
      <c r="C13" s="190"/>
      <c r="D13" s="191"/>
      <c r="E13" s="195" t="str">
        <f>IF(B15="","",B15)</f>
        <v>山田</v>
      </c>
      <c r="F13" s="190"/>
      <c r="G13" s="196"/>
      <c r="H13" s="198" t="str">
        <f>IF(B17="","",B17)</f>
        <v>玉穂</v>
      </c>
      <c r="I13" s="199"/>
      <c r="J13" s="200"/>
      <c r="K13" s="204" t="str">
        <f>IF(B19="","",B19)</f>
        <v>清水西</v>
      </c>
      <c r="L13" s="199"/>
      <c r="M13" s="205"/>
      <c r="N13" s="208" t="s">
        <v>164</v>
      </c>
      <c r="O13" s="183" t="s">
        <v>165</v>
      </c>
      <c r="P13" s="183" t="s">
        <v>9</v>
      </c>
      <c r="Q13" s="183" t="s">
        <v>166</v>
      </c>
      <c r="R13" s="183" t="s">
        <v>167</v>
      </c>
      <c r="S13" s="183" t="s">
        <v>168</v>
      </c>
      <c r="T13" s="185" t="s">
        <v>169</v>
      </c>
      <c r="U13" s="187" t="s">
        <v>170</v>
      </c>
    </row>
    <row r="14" spans="2:22" ht="13.8" thickBot="1" x14ac:dyDescent="0.25">
      <c r="B14" s="192"/>
      <c r="C14" s="193"/>
      <c r="D14" s="194"/>
      <c r="E14" s="192"/>
      <c r="F14" s="193"/>
      <c r="G14" s="197"/>
      <c r="H14" s="201"/>
      <c r="I14" s="202"/>
      <c r="J14" s="203"/>
      <c r="K14" s="206"/>
      <c r="L14" s="202"/>
      <c r="M14" s="207"/>
      <c r="N14" s="209"/>
      <c r="O14" s="184"/>
      <c r="P14" s="184"/>
      <c r="Q14" s="184"/>
      <c r="R14" s="184"/>
      <c r="S14" s="184"/>
      <c r="T14" s="186"/>
      <c r="U14" s="188"/>
    </row>
    <row r="15" spans="2:22" ht="24.9" customHeight="1" x14ac:dyDescent="0.2">
      <c r="B15" s="238" t="s">
        <v>235</v>
      </c>
      <c r="C15" s="258"/>
      <c r="D15" s="259"/>
      <c r="E15" s="263"/>
      <c r="F15" s="264"/>
      <c r="G15" s="265"/>
      <c r="H15" s="145"/>
      <c r="I15" s="146" t="str">
        <f>IF(H16="","",IF(H16=J16,"△",IF(H16&gt;=J16,"○","×")))</f>
        <v>×</v>
      </c>
      <c r="J15" s="147"/>
      <c r="K15" s="148"/>
      <c r="L15" s="146" t="str">
        <f>IF(K16="","",IF(K16=M16,"△",IF(K16&gt;=M16,"○","×")))</f>
        <v>○</v>
      </c>
      <c r="M15" s="148"/>
      <c r="N15" s="200">
        <f>IF(AND(I15="",L15=""),"",COUNTIF(E15:M15,"○"))</f>
        <v>1</v>
      </c>
      <c r="O15" s="267">
        <f>IF(AND(I15="",L15=""),"",COUNTIF(E15:M15,"△"))</f>
        <v>0</v>
      </c>
      <c r="P15" s="267">
        <f>IF(AND(I15="",L15=""),"",COUNTIF(E15:M15,"×"))</f>
        <v>1</v>
      </c>
      <c r="Q15" s="268">
        <f>IF(N15="","",(N15*3)+(O15*1))</f>
        <v>3</v>
      </c>
      <c r="R15" s="268">
        <f>IF(N15="","",SUM(H16,K16))</f>
        <v>4</v>
      </c>
      <c r="S15" s="268">
        <f>IF(N15="","",SUM(J16,M16))</f>
        <v>2</v>
      </c>
      <c r="T15" s="268">
        <f>IF(N15="","",R15-S15)</f>
        <v>2</v>
      </c>
      <c r="U15" s="248">
        <f>IF(V15="","",RANK(V15,$V15:$V20,0))</f>
        <v>2</v>
      </c>
      <c r="V15" s="245">
        <f>IF(T15="","",$Q15*100+$T15*10+R15)</f>
        <v>324</v>
      </c>
    </row>
    <row r="16" spans="2:22" ht="24.9" customHeight="1" x14ac:dyDescent="0.2">
      <c r="B16" s="260"/>
      <c r="C16" s="261"/>
      <c r="D16" s="262"/>
      <c r="E16" s="266"/>
      <c r="F16" s="233"/>
      <c r="G16" s="234"/>
      <c r="H16" s="149">
        <f>IF(G18="","",G18)</f>
        <v>0</v>
      </c>
      <c r="I16" s="150" t="s">
        <v>172</v>
      </c>
      <c r="J16" s="151">
        <f>IF(E18="","",E18)</f>
        <v>2</v>
      </c>
      <c r="K16" s="149">
        <f>IF(G20="","",G20)</f>
        <v>4</v>
      </c>
      <c r="L16" s="150" t="s">
        <v>173</v>
      </c>
      <c r="M16" s="150">
        <f>IF(E20="","",E20)</f>
        <v>0</v>
      </c>
      <c r="N16" s="235"/>
      <c r="O16" s="237"/>
      <c r="P16" s="237"/>
      <c r="Q16" s="227"/>
      <c r="R16" s="227"/>
      <c r="S16" s="227"/>
      <c r="T16" s="227"/>
      <c r="U16" s="249"/>
      <c r="V16" s="245"/>
    </row>
    <row r="17" spans="2:22" ht="24.9" customHeight="1" x14ac:dyDescent="0.2">
      <c r="B17" s="211" t="s">
        <v>236</v>
      </c>
      <c r="C17" s="250"/>
      <c r="D17" s="251"/>
      <c r="E17" s="152"/>
      <c r="F17" s="146" t="str">
        <f>IF(E18="","",IF(E18=G18,"△",IF(E18&gt;=G18,"○","×")))</f>
        <v>○</v>
      </c>
      <c r="G17" s="153"/>
      <c r="H17" s="255"/>
      <c r="I17" s="217"/>
      <c r="J17" s="256"/>
      <c r="K17" s="148"/>
      <c r="L17" s="146" t="str">
        <f>IF(K18="","",IF(K18=M18,"△",IF(K18&gt;=M18,"○","×")))</f>
        <v>○</v>
      </c>
      <c r="M17" s="148"/>
      <c r="N17" s="219">
        <f>IF(AND(F17="",L17=""),"",COUNTIF(E17:M17,"○"))</f>
        <v>2</v>
      </c>
      <c r="O17" s="220">
        <f>IF(AND(F17="",L17=""),"",COUNTIF(E17:M17,"△"))</f>
        <v>0</v>
      </c>
      <c r="P17" s="220">
        <f>IF(AND(F17="",L17=""),"",COUNTIF(E17:M17,"×"))</f>
        <v>0</v>
      </c>
      <c r="Q17" s="246">
        <f>IF(N17="","",(N17*3)+(O17*1))</f>
        <v>6</v>
      </c>
      <c r="R17" s="246">
        <f>IF(N17="","",SUM(E18,K18))</f>
        <v>3</v>
      </c>
      <c r="S17" s="246">
        <f>IF(N17="","",SUM(G18,M18))</f>
        <v>0</v>
      </c>
      <c r="T17" s="246">
        <f>IF(N17="","",R17-S17)</f>
        <v>3</v>
      </c>
      <c r="U17" s="247">
        <f>IF(V17="","",RANK(V17,$V15:$V20,0))</f>
        <v>1</v>
      </c>
      <c r="V17" s="245">
        <f>IF(T17="","",$Q17*100+$T17*10+R17)</f>
        <v>633</v>
      </c>
    </row>
    <row r="18" spans="2:22" ht="24.9" customHeight="1" x14ac:dyDescent="0.2">
      <c r="B18" s="252"/>
      <c r="C18" s="253"/>
      <c r="D18" s="254"/>
      <c r="E18" s="154">
        <v>2</v>
      </c>
      <c r="F18" s="155" t="s">
        <v>172</v>
      </c>
      <c r="G18" s="156">
        <v>0</v>
      </c>
      <c r="H18" s="257"/>
      <c r="I18" s="233"/>
      <c r="J18" s="234"/>
      <c r="K18" s="149">
        <f>IF(J20="","",J20)</f>
        <v>1</v>
      </c>
      <c r="L18" s="150" t="s">
        <v>172</v>
      </c>
      <c r="M18" s="150">
        <f>IF(H20="","",H20)</f>
        <v>0</v>
      </c>
      <c r="N18" s="235"/>
      <c r="O18" s="237"/>
      <c r="P18" s="237"/>
      <c r="Q18" s="227"/>
      <c r="R18" s="227"/>
      <c r="S18" s="227"/>
      <c r="T18" s="227"/>
      <c r="U18" s="247"/>
      <c r="V18" s="245"/>
    </row>
    <row r="19" spans="2:22" ht="24.9" customHeight="1" x14ac:dyDescent="0.2">
      <c r="B19" s="211" t="s">
        <v>237</v>
      </c>
      <c r="C19" s="250"/>
      <c r="D19" s="251"/>
      <c r="E19" s="152"/>
      <c r="F19" s="157" t="str">
        <f>IF(E20="","",IF(E20=G20,"△",IF(E20&gt;=G20,"○","×")))</f>
        <v>×</v>
      </c>
      <c r="G19" s="158"/>
      <c r="H19" s="159"/>
      <c r="I19" s="157" t="str">
        <f>IF(H20="","",IF(H20=J20,"△",IF(H20&gt;=J20,"○","×")))</f>
        <v>×</v>
      </c>
      <c r="J19" s="158"/>
      <c r="K19" s="255"/>
      <c r="L19" s="217"/>
      <c r="M19" s="274"/>
      <c r="N19" s="219">
        <f>IF(AND(F19="",I19=""),"",COUNTIF(E19:M19,"○"))</f>
        <v>0</v>
      </c>
      <c r="O19" s="220">
        <f>IF(AND(F19="",I19=""),"",COUNTIF(E19:M19,"△"))</f>
        <v>0</v>
      </c>
      <c r="P19" s="220">
        <f>IF(AND(F19="",I19=""),"",COUNTIF(E19:M19,"×"))</f>
        <v>2</v>
      </c>
      <c r="Q19" s="246">
        <f>IF(N19="","",(N19*3)+(O19*1))</f>
        <v>0</v>
      </c>
      <c r="R19" s="246">
        <f>IF(N19="","",SUM(E20,H20))</f>
        <v>0</v>
      </c>
      <c r="S19" s="246">
        <f>IF(N19="","",SUM(G20,J20))</f>
        <v>5</v>
      </c>
      <c r="T19" s="246">
        <f>IF(N19="","",R19-S19)</f>
        <v>-5</v>
      </c>
      <c r="U19" s="247">
        <f>IF(V19="","",RANK(V19,$V15:$V20,0))</f>
        <v>3</v>
      </c>
      <c r="V19" s="245">
        <f>IF(T19="","",$Q19*100+$T19*10+R19)</f>
        <v>-50</v>
      </c>
    </row>
    <row r="20" spans="2:22" ht="24.9" customHeight="1" thickBot="1" x14ac:dyDescent="0.25">
      <c r="B20" s="271"/>
      <c r="C20" s="272"/>
      <c r="D20" s="273"/>
      <c r="E20" s="160">
        <v>0</v>
      </c>
      <c r="F20" s="161" t="s">
        <v>171</v>
      </c>
      <c r="G20" s="162">
        <v>4</v>
      </c>
      <c r="H20" s="160">
        <v>0</v>
      </c>
      <c r="I20" s="161" t="s">
        <v>173</v>
      </c>
      <c r="J20" s="162">
        <v>1</v>
      </c>
      <c r="K20" s="275"/>
      <c r="L20" s="218"/>
      <c r="M20" s="276"/>
      <c r="N20" s="203"/>
      <c r="O20" s="221"/>
      <c r="P20" s="221"/>
      <c r="Q20" s="269"/>
      <c r="R20" s="269"/>
      <c r="S20" s="269"/>
      <c r="T20" s="269"/>
      <c r="U20" s="270"/>
      <c r="V20" s="245"/>
    </row>
    <row r="21" spans="2:22" ht="24.9" customHeight="1" x14ac:dyDescent="0.2"/>
    <row r="22" spans="2:22" ht="24.9" customHeight="1" x14ac:dyDescent="0.2">
      <c r="B22" s="163" t="s">
        <v>183</v>
      </c>
      <c r="C22" s="277" t="s">
        <v>184</v>
      </c>
      <c r="D22" s="278"/>
      <c r="E22" s="278"/>
      <c r="F22" s="278"/>
      <c r="G22" s="278" t="s">
        <v>188</v>
      </c>
      <c r="H22" s="278"/>
      <c r="I22" s="278"/>
      <c r="J22" s="278"/>
      <c r="K22" s="278"/>
      <c r="L22" s="278"/>
      <c r="M22" s="278"/>
      <c r="N22" s="278" t="s">
        <v>189</v>
      </c>
      <c r="O22" s="278"/>
      <c r="P22" s="278"/>
      <c r="R22" s="137" t="s">
        <v>209</v>
      </c>
    </row>
    <row r="23" spans="2:22" ht="35.1" customHeight="1" x14ac:dyDescent="0.2">
      <c r="B23" s="163" t="s">
        <v>185</v>
      </c>
      <c r="C23" s="279" t="s">
        <v>186</v>
      </c>
      <c r="D23" s="280"/>
      <c r="E23" s="280"/>
      <c r="F23" s="277"/>
      <c r="G23" s="278" t="str">
        <f>B6</f>
        <v>函南東</v>
      </c>
      <c r="H23" s="278"/>
      <c r="I23" s="164">
        <f>G9</f>
        <v>2</v>
      </c>
      <c r="J23" s="163" t="s">
        <v>187</v>
      </c>
      <c r="K23" s="164">
        <f>E9</f>
        <v>0</v>
      </c>
      <c r="L23" s="278" t="str">
        <f>B8</f>
        <v>ドリーム</v>
      </c>
      <c r="M23" s="278"/>
      <c r="N23" s="278" t="str">
        <f>B15</f>
        <v>山田</v>
      </c>
      <c r="O23" s="278"/>
      <c r="P23" s="278"/>
      <c r="R23" s="165" t="s">
        <v>210</v>
      </c>
      <c r="S23" s="291" t="s">
        <v>389</v>
      </c>
      <c r="T23" s="291"/>
      <c r="U23" s="291"/>
    </row>
    <row r="24" spans="2:22" ht="35.1" customHeight="1" x14ac:dyDescent="0.2">
      <c r="B24" s="163" t="s">
        <v>190</v>
      </c>
      <c r="C24" s="279" t="s">
        <v>198</v>
      </c>
      <c r="D24" s="280"/>
      <c r="E24" s="280"/>
      <c r="F24" s="277"/>
      <c r="G24" s="278" t="str">
        <f>B15</f>
        <v>山田</v>
      </c>
      <c r="H24" s="278"/>
      <c r="I24" s="164">
        <f>G18</f>
        <v>0</v>
      </c>
      <c r="J24" s="163" t="s">
        <v>187</v>
      </c>
      <c r="K24" s="164">
        <f>E18</f>
        <v>2</v>
      </c>
      <c r="L24" s="278" t="str">
        <f>B17</f>
        <v>玉穂</v>
      </c>
      <c r="M24" s="278"/>
      <c r="N24" s="278" t="str">
        <f>B6</f>
        <v>函南東</v>
      </c>
      <c r="O24" s="278"/>
      <c r="P24" s="278"/>
      <c r="R24" s="166" t="s">
        <v>211</v>
      </c>
      <c r="S24" s="280" t="s">
        <v>390</v>
      </c>
      <c r="T24" s="280"/>
      <c r="U24" s="280"/>
    </row>
    <row r="25" spans="2:22" ht="35.1" customHeight="1" x14ac:dyDescent="0.2">
      <c r="B25" s="163" t="s">
        <v>191</v>
      </c>
      <c r="C25" s="279" t="s">
        <v>199</v>
      </c>
      <c r="D25" s="280"/>
      <c r="E25" s="280"/>
      <c r="F25" s="277"/>
      <c r="G25" s="278" t="str">
        <f>B8</f>
        <v>ドリーム</v>
      </c>
      <c r="H25" s="278"/>
      <c r="I25" s="164">
        <f>J11</f>
        <v>0</v>
      </c>
      <c r="J25" s="163" t="s">
        <v>187</v>
      </c>
      <c r="K25" s="164">
        <f>H11</f>
        <v>5</v>
      </c>
      <c r="L25" s="281" t="str">
        <f>B10</f>
        <v>アスル御殿場</v>
      </c>
      <c r="M25" s="281"/>
      <c r="N25" s="278" t="str">
        <f>B17</f>
        <v>玉穂</v>
      </c>
      <c r="O25" s="278"/>
      <c r="P25" s="278"/>
      <c r="R25" s="166" t="s">
        <v>212</v>
      </c>
      <c r="S25" s="280" t="s">
        <v>358</v>
      </c>
      <c r="T25" s="280"/>
      <c r="U25" s="280"/>
    </row>
    <row r="26" spans="2:22" ht="35.1" customHeight="1" x14ac:dyDescent="0.2">
      <c r="B26" s="163" t="s">
        <v>192</v>
      </c>
      <c r="C26" s="279" t="s">
        <v>200</v>
      </c>
      <c r="D26" s="280"/>
      <c r="E26" s="280"/>
      <c r="F26" s="277"/>
      <c r="G26" s="278" t="str">
        <f>B17</f>
        <v>玉穂</v>
      </c>
      <c r="H26" s="278"/>
      <c r="I26" s="164">
        <f>J20</f>
        <v>1</v>
      </c>
      <c r="J26" s="163" t="s">
        <v>187</v>
      </c>
      <c r="K26" s="164">
        <f>H20</f>
        <v>0</v>
      </c>
      <c r="L26" s="278" t="str">
        <f>B19</f>
        <v>清水西</v>
      </c>
      <c r="M26" s="278"/>
      <c r="N26" s="278" t="str">
        <f>B8</f>
        <v>ドリーム</v>
      </c>
      <c r="O26" s="278"/>
      <c r="P26" s="278"/>
      <c r="R26" s="166" t="s">
        <v>213</v>
      </c>
      <c r="S26" s="280" t="s">
        <v>359</v>
      </c>
      <c r="T26" s="292"/>
      <c r="U26" s="292"/>
    </row>
    <row r="27" spans="2:22" ht="35.1" customHeight="1" x14ac:dyDescent="0.2">
      <c r="B27" s="163" t="s">
        <v>193</v>
      </c>
      <c r="C27" s="279" t="s">
        <v>201</v>
      </c>
      <c r="D27" s="280"/>
      <c r="E27" s="280"/>
      <c r="F27" s="277"/>
      <c r="G27" s="281" t="str">
        <f>B10</f>
        <v>アスル御殿場</v>
      </c>
      <c r="H27" s="281"/>
      <c r="I27" s="164">
        <f>E11</f>
        <v>1</v>
      </c>
      <c r="J27" s="163" t="s">
        <v>187</v>
      </c>
      <c r="K27" s="164">
        <f>G11</f>
        <v>1</v>
      </c>
      <c r="L27" s="278" t="str">
        <f>B6</f>
        <v>函南東</v>
      </c>
      <c r="M27" s="278"/>
      <c r="N27" s="278" t="str">
        <f>B19</f>
        <v>清水西</v>
      </c>
      <c r="O27" s="278"/>
      <c r="P27" s="278"/>
      <c r="R27" s="166" t="s">
        <v>214</v>
      </c>
      <c r="S27" s="280" t="s">
        <v>356</v>
      </c>
      <c r="T27" s="280"/>
      <c r="U27" s="280"/>
    </row>
    <row r="28" spans="2:22" ht="35.1" customHeight="1" x14ac:dyDescent="0.2">
      <c r="B28" s="163" t="s">
        <v>194</v>
      </c>
      <c r="C28" s="279" t="s">
        <v>202</v>
      </c>
      <c r="D28" s="280"/>
      <c r="E28" s="280"/>
      <c r="F28" s="277"/>
      <c r="G28" s="278" t="str">
        <f>B19</f>
        <v>清水西</v>
      </c>
      <c r="H28" s="278"/>
      <c r="I28" s="164">
        <f>E20</f>
        <v>0</v>
      </c>
      <c r="J28" s="163" t="s">
        <v>187</v>
      </c>
      <c r="K28" s="164">
        <f>G20</f>
        <v>4</v>
      </c>
      <c r="L28" s="278" t="str">
        <f>B15</f>
        <v>山田</v>
      </c>
      <c r="M28" s="278"/>
      <c r="N28" s="278" t="str">
        <f>B10</f>
        <v>アスル御殿場</v>
      </c>
      <c r="O28" s="278"/>
      <c r="P28" s="278"/>
      <c r="R28" s="166" t="s">
        <v>215</v>
      </c>
      <c r="S28" s="280" t="s">
        <v>357</v>
      </c>
      <c r="T28" s="280"/>
      <c r="U28" s="280"/>
    </row>
    <row r="29" spans="2:22" ht="35.1" customHeight="1" x14ac:dyDescent="0.2">
      <c r="B29" s="163" t="s">
        <v>195</v>
      </c>
      <c r="C29" s="279" t="s">
        <v>203</v>
      </c>
      <c r="D29" s="280"/>
      <c r="E29" s="280"/>
      <c r="F29" s="277"/>
      <c r="G29" s="282" t="s">
        <v>286</v>
      </c>
      <c r="H29" s="283"/>
      <c r="I29" s="164">
        <v>0</v>
      </c>
      <c r="J29" s="163" t="s">
        <v>187</v>
      </c>
      <c r="K29" s="164">
        <v>1</v>
      </c>
      <c r="L29" s="289" t="s">
        <v>330</v>
      </c>
      <c r="M29" s="288"/>
      <c r="N29" s="290" t="s">
        <v>238</v>
      </c>
      <c r="O29" s="290"/>
      <c r="P29" s="290"/>
    </row>
    <row r="30" spans="2:22" ht="35.1" customHeight="1" x14ac:dyDescent="0.2">
      <c r="B30" s="163" t="s">
        <v>196</v>
      </c>
      <c r="C30" s="279" t="s">
        <v>204</v>
      </c>
      <c r="D30" s="280"/>
      <c r="E30" s="280"/>
      <c r="F30" s="277"/>
      <c r="G30" s="284" t="s">
        <v>310</v>
      </c>
      <c r="H30" s="285"/>
      <c r="I30" s="164">
        <v>3</v>
      </c>
      <c r="J30" s="163" t="s">
        <v>187</v>
      </c>
      <c r="K30" s="164">
        <v>1</v>
      </c>
      <c r="L30" s="287" t="s">
        <v>331</v>
      </c>
      <c r="M30" s="288"/>
      <c r="N30" s="290" t="s">
        <v>239</v>
      </c>
      <c r="O30" s="290"/>
      <c r="P30" s="290"/>
      <c r="R30" s="137" t="s">
        <v>259</v>
      </c>
    </row>
    <row r="31" spans="2:22" ht="35.1" customHeight="1" x14ac:dyDescent="0.2">
      <c r="B31" s="163" t="s">
        <v>197</v>
      </c>
      <c r="C31" s="279" t="s">
        <v>205</v>
      </c>
      <c r="D31" s="280"/>
      <c r="E31" s="280"/>
      <c r="F31" s="277"/>
      <c r="G31" s="286" t="s">
        <v>311</v>
      </c>
      <c r="H31" s="285"/>
      <c r="I31" s="164">
        <v>0</v>
      </c>
      <c r="J31" s="163" t="s">
        <v>187</v>
      </c>
      <c r="K31" s="164">
        <v>0</v>
      </c>
      <c r="L31" s="289" t="s">
        <v>296</v>
      </c>
      <c r="M31" s="288"/>
      <c r="N31" s="290" t="s">
        <v>240</v>
      </c>
      <c r="O31" s="290"/>
      <c r="P31" s="290"/>
    </row>
    <row r="32" spans="2:22" ht="24.9" customHeight="1" x14ac:dyDescent="0.2"/>
    <row r="33" spans="2:22" ht="24.9" customHeight="1" x14ac:dyDescent="0.2">
      <c r="B33" s="140" t="s">
        <v>208</v>
      </c>
      <c r="C33" s="140"/>
      <c r="D33" s="138"/>
      <c r="E33" s="139" t="s">
        <v>176</v>
      </c>
      <c r="F33" s="182" t="s">
        <v>206</v>
      </c>
      <c r="G33" s="182"/>
      <c r="H33" s="182"/>
      <c r="I33" s="182"/>
      <c r="J33" s="182"/>
      <c r="K33" s="182"/>
    </row>
    <row r="34" spans="2:22" ht="24.9" customHeight="1" thickBot="1" x14ac:dyDescent="0.25">
      <c r="B34" s="141" t="s">
        <v>181</v>
      </c>
      <c r="C34" s="138"/>
      <c r="D34" s="140"/>
      <c r="E34" s="140" t="s">
        <v>207</v>
      </c>
      <c r="F34" s="141"/>
      <c r="G34" s="141"/>
      <c r="H34" s="141"/>
      <c r="I34" s="142"/>
      <c r="J34" s="143"/>
      <c r="S34" s="210" t="s">
        <v>179</v>
      </c>
      <c r="T34" s="210"/>
      <c r="U34" s="210"/>
    </row>
    <row r="35" spans="2:22" ht="24.9" customHeight="1" x14ac:dyDescent="0.2">
      <c r="B35" s="189" t="s">
        <v>180</v>
      </c>
      <c r="C35" s="190"/>
      <c r="D35" s="191"/>
      <c r="E35" s="195" t="str">
        <f>IF(B37="","",B37)</f>
        <v>エスパルス三島</v>
      </c>
      <c r="F35" s="190"/>
      <c r="G35" s="196"/>
      <c r="H35" s="198" t="str">
        <f>IF(B39="","",B39)</f>
        <v>富士第二</v>
      </c>
      <c r="I35" s="199"/>
      <c r="J35" s="200"/>
      <c r="K35" s="204" t="str">
        <f>IF(B41="","",B41)</f>
        <v>高洲南</v>
      </c>
      <c r="L35" s="199"/>
      <c r="M35" s="205"/>
      <c r="N35" s="208" t="s">
        <v>164</v>
      </c>
      <c r="O35" s="183" t="s">
        <v>165</v>
      </c>
      <c r="P35" s="183" t="s">
        <v>9</v>
      </c>
      <c r="Q35" s="183" t="s">
        <v>166</v>
      </c>
      <c r="R35" s="183" t="s">
        <v>167</v>
      </c>
      <c r="S35" s="183" t="s">
        <v>168</v>
      </c>
      <c r="T35" s="185" t="s">
        <v>169</v>
      </c>
      <c r="U35" s="187" t="s">
        <v>170</v>
      </c>
    </row>
    <row r="36" spans="2:22" ht="24.9" customHeight="1" thickBot="1" x14ac:dyDescent="0.25">
      <c r="B36" s="192"/>
      <c r="C36" s="193"/>
      <c r="D36" s="194"/>
      <c r="E36" s="192"/>
      <c r="F36" s="193"/>
      <c r="G36" s="197"/>
      <c r="H36" s="201"/>
      <c r="I36" s="202"/>
      <c r="J36" s="203"/>
      <c r="K36" s="206"/>
      <c r="L36" s="202"/>
      <c r="M36" s="207"/>
      <c r="N36" s="209"/>
      <c r="O36" s="184"/>
      <c r="P36" s="184"/>
      <c r="Q36" s="184"/>
      <c r="R36" s="184"/>
      <c r="S36" s="184"/>
      <c r="T36" s="186"/>
      <c r="U36" s="188"/>
    </row>
    <row r="37" spans="2:22" ht="24.9" customHeight="1" x14ac:dyDescent="0.2">
      <c r="B37" s="238" t="s">
        <v>241</v>
      </c>
      <c r="C37" s="239"/>
      <c r="D37" s="240"/>
      <c r="E37" s="231"/>
      <c r="F37" s="231"/>
      <c r="G37" s="232"/>
      <c r="H37" s="145"/>
      <c r="I37" s="146" t="str">
        <f>IF(H38="","",IF(H38=J38,"△",IF(H38&gt;=J38,"○","×")))</f>
        <v>○</v>
      </c>
      <c r="J37" s="147"/>
      <c r="K37" s="148"/>
      <c r="L37" s="146" t="str">
        <f>IF(K38="","",IF(K38=M38,"△",IF(K38&gt;=M38,"○","×")))</f>
        <v>×</v>
      </c>
      <c r="M37" s="148"/>
      <c r="N37" s="244">
        <f>IF(AND(I37="",L37=""),"",COUNTIF(E37:M37,"○"))</f>
        <v>1</v>
      </c>
      <c r="O37" s="236">
        <f>IF(AND(I37="",L37=""),"",COUNTIF(E37:M37,"△"))</f>
        <v>0</v>
      </c>
      <c r="P37" s="237">
        <f>IF(AND(I37="",L37=""),"",COUNTIF(E37:M37,"×"))</f>
        <v>1</v>
      </c>
      <c r="Q37" s="227">
        <f>IF(N37="","",(N37*3)+(O37*1))</f>
        <v>3</v>
      </c>
      <c r="R37" s="226">
        <f>IF(N37="","",SUM(H38,K38))</f>
        <v>4</v>
      </c>
      <c r="S37" s="226">
        <f>IF(N37="","",SUM(J38,M38))</f>
        <v>2</v>
      </c>
      <c r="T37" s="227">
        <f>IF(N37="","",R37-S37)</f>
        <v>2</v>
      </c>
      <c r="U37" s="248">
        <f>IF(V37="","",RANK(V37,$V37:$V42,0))</f>
        <v>2</v>
      </c>
      <c r="V37" s="245">
        <f>IF(T37="","",$Q37*100+$T37*10+R37)</f>
        <v>324</v>
      </c>
    </row>
    <row r="38" spans="2:22" ht="24.9" customHeight="1" x14ac:dyDescent="0.2">
      <c r="B38" s="241"/>
      <c r="C38" s="242"/>
      <c r="D38" s="243"/>
      <c r="E38" s="233"/>
      <c r="F38" s="233"/>
      <c r="G38" s="234"/>
      <c r="H38" s="149">
        <f>IF(G40="","",G40)</f>
        <v>4</v>
      </c>
      <c r="I38" s="150" t="s">
        <v>172</v>
      </c>
      <c r="J38" s="151">
        <f>IF(E40="","",E40)</f>
        <v>1</v>
      </c>
      <c r="K38" s="149">
        <f>IF(G42="","",G42)</f>
        <v>0</v>
      </c>
      <c r="L38" s="150" t="s">
        <v>173</v>
      </c>
      <c r="M38" s="150">
        <f>IF(E42="","",E42)</f>
        <v>1</v>
      </c>
      <c r="N38" s="244"/>
      <c r="O38" s="237"/>
      <c r="P38" s="222"/>
      <c r="Q38" s="224"/>
      <c r="R38" s="227"/>
      <c r="S38" s="227"/>
      <c r="T38" s="222"/>
      <c r="U38" s="249"/>
      <c r="V38" s="245"/>
    </row>
    <row r="39" spans="2:22" ht="24.9" customHeight="1" x14ac:dyDescent="0.2">
      <c r="B39" s="211" t="s">
        <v>242</v>
      </c>
      <c r="C39" s="212"/>
      <c r="D39" s="213"/>
      <c r="E39" s="152"/>
      <c r="F39" s="146" t="str">
        <f>IF(E40="","",IF(E40=G40,"△",IF(E40&gt;=G40,"○","×")))</f>
        <v>×</v>
      </c>
      <c r="G39" s="153"/>
      <c r="H39" s="231"/>
      <c r="I39" s="231"/>
      <c r="J39" s="232"/>
      <c r="K39" s="148"/>
      <c r="L39" s="146" t="str">
        <f>IF(K40="","",IF(K40=M40,"△",IF(K40&gt;=M40,"○","×")))</f>
        <v>×</v>
      </c>
      <c r="M39" s="148"/>
      <c r="N39" s="219">
        <f>IF(AND(F39="",L39=""),"",COUNTIF(E39:M39,"○"))</f>
        <v>0</v>
      </c>
      <c r="O39" s="236">
        <f>IF(AND(F39="",L39=""),"",COUNTIF(E39:M39,"△"))</f>
        <v>0</v>
      </c>
      <c r="P39" s="222">
        <f>IF(AND(F39="",L39=""),"",COUNTIF(E39:M39,"×"))</f>
        <v>2</v>
      </c>
      <c r="Q39" s="224">
        <f>IF(N39="","",(N39*3)+(O39*1))</f>
        <v>0</v>
      </c>
      <c r="R39" s="246">
        <f>IF(N39="","",SUM(E40,K40))</f>
        <v>1</v>
      </c>
      <c r="S39" s="246">
        <f>IF(N39="","",SUM(G40,M40))</f>
        <v>5</v>
      </c>
      <c r="T39" s="224">
        <f>IF(N39="","",R39-S39)</f>
        <v>-4</v>
      </c>
      <c r="U39" s="247">
        <f>IF(V39="","",RANK(V39,$V37:$V42,0))</f>
        <v>3</v>
      </c>
      <c r="V39" s="245">
        <f>IF(T39="","",$Q39*100+$T39*10+R39)</f>
        <v>-39</v>
      </c>
    </row>
    <row r="40" spans="2:22" ht="24.9" customHeight="1" x14ac:dyDescent="0.2">
      <c r="B40" s="228"/>
      <c r="C40" s="229"/>
      <c r="D40" s="230"/>
      <c r="E40" s="154">
        <v>1</v>
      </c>
      <c r="F40" s="155" t="s">
        <v>172</v>
      </c>
      <c r="G40" s="156">
        <v>4</v>
      </c>
      <c r="H40" s="233"/>
      <c r="I40" s="233"/>
      <c r="J40" s="234"/>
      <c r="K40" s="149">
        <f>IF(J42="","",J42)</f>
        <v>0</v>
      </c>
      <c r="L40" s="150" t="s">
        <v>172</v>
      </c>
      <c r="M40" s="150">
        <f>IF(H42="","",H42)</f>
        <v>1</v>
      </c>
      <c r="N40" s="235"/>
      <c r="O40" s="237"/>
      <c r="P40" s="222"/>
      <c r="Q40" s="224"/>
      <c r="R40" s="227"/>
      <c r="S40" s="227"/>
      <c r="T40" s="224"/>
      <c r="U40" s="247"/>
      <c r="V40" s="245"/>
    </row>
    <row r="41" spans="2:22" ht="24.9" customHeight="1" x14ac:dyDescent="0.2">
      <c r="B41" s="211" t="s">
        <v>243</v>
      </c>
      <c r="C41" s="212"/>
      <c r="D41" s="213"/>
      <c r="E41" s="152"/>
      <c r="F41" s="157" t="str">
        <f>IF(E42="","",IF(E42=G42,"△",IF(E42&gt;=G42,"○","×")))</f>
        <v>○</v>
      </c>
      <c r="G41" s="158"/>
      <c r="H41" s="159"/>
      <c r="I41" s="157" t="str">
        <f>IF(H42="","",IF(H42=J42,"△",IF(H42&gt;=J42,"○","×")))</f>
        <v>○</v>
      </c>
      <c r="J41" s="158"/>
      <c r="K41" s="217"/>
      <c r="L41" s="217"/>
      <c r="M41" s="217"/>
      <c r="N41" s="219">
        <f>IF(AND(F41="",I41=""),"",COUNTIF(E41:M41,"○"))</f>
        <v>2</v>
      </c>
      <c r="O41" s="220">
        <f>IF(AND(F41="",I41=""),"",COUNTIF(E41:M41,"△"))</f>
        <v>0</v>
      </c>
      <c r="P41" s="222">
        <f>IF(AND(F41="",I41=""),"",COUNTIF(E41:M41,"×"))</f>
        <v>0</v>
      </c>
      <c r="Q41" s="224">
        <f>IF(N41="","",(N41*3)+(O41*1))</f>
        <v>6</v>
      </c>
      <c r="R41" s="246">
        <f>IF(N41="","",SUM(E42,H42))</f>
        <v>2</v>
      </c>
      <c r="S41" s="246">
        <f>IF(N41="","",SUM(G42,J42))</f>
        <v>0</v>
      </c>
      <c r="T41" s="224">
        <f>IF(N41="","",R41-S41)</f>
        <v>2</v>
      </c>
      <c r="U41" s="247">
        <f>IF(V41="","",RANK(V41,$V37:$V42,0))</f>
        <v>1</v>
      </c>
      <c r="V41" s="245">
        <f>IF(T41="","",$Q41*100+$T41*10+R41)</f>
        <v>622</v>
      </c>
    </row>
    <row r="42" spans="2:22" ht="24.9" customHeight="1" thickBot="1" x14ac:dyDescent="0.25">
      <c r="B42" s="214"/>
      <c r="C42" s="215"/>
      <c r="D42" s="216"/>
      <c r="E42" s="160">
        <v>1</v>
      </c>
      <c r="F42" s="161" t="s">
        <v>171</v>
      </c>
      <c r="G42" s="162">
        <v>0</v>
      </c>
      <c r="H42" s="160">
        <v>1</v>
      </c>
      <c r="I42" s="161" t="s">
        <v>173</v>
      </c>
      <c r="J42" s="162">
        <v>0</v>
      </c>
      <c r="K42" s="218"/>
      <c r="L42" s="218"/>
      <c r="M42" s="218"/>
      <c r="N42" s="203"/>
      <c r="O42" s="221"/>
      <c r="P42" s="223"/>
      <c r="Q42" s="225"/>
      <c r="R42" s="269"/>
      <c r="S42" s="269"/>
      <c r="T42" s="223"/>
      <c r="U42" s="270"/>
      <c r="V42" s="245"/>
    </row>
    <row r="43" spans="2:22" ht="24.9" customHeight="1" thickBot="1" x14ac:dyDescent="0.25"/>
    <row r="44" spans="2:22" ht="24.9" customHeight="1" x14ac:dyDescent="0.2">
      <c r="B44" s="189" t="s">
        <v>182</v>
      </c>
      <c r="C44" s="190"/>
      <c r="D44" s="191"/>
      <c r="E44" s="195" t="str">
        <f>IF(B46="","",B46)</f>
        <v>伊豆トレU-11</v>
      </c>
      <c r="F44" s="190"/>
      <c r="G44" s="196"/>
      <c r="H44" s="198" t="str">
        <f>IF(B48="","",B48)</f>
        <v>セイナン</v>
      </c>
      <c r="I44" s="199"/>
      <c r="J44" s="200"/>
      <c r="K44" s="204" t="str">
        <f>IF(B50="","",B50)</f>
        <v>大富士</v>
      </c>
      <c r="L44" s="199"/>
      <c r="M44" s="205"/>
      <c r="N44" s="208" t="s">
        <v>164</v>
      </c>
      <c r="O44" s="183" t="s">
        <v>165</v>
      </c>
      <c r="P44" s="183" t="s">
        <v>9</v>
      </c>
      <c r="Q44" s="183" t="s">
        <v>166</v>
      </c>
      <c r="R44" s="183" t="s">
        <v>167</v>
      </c>
      <c r="S44" s="183" t="s">
        <v>168</v>
      </c>
      <c r="T44" s="185" t="s">
        <v>169</v>
      </c>
      <c r="U44" s="187" t="s">
        <v>170</v>
      </c>
    </row>
    <row r="45" spans="2:22" ht="24.9" customHeight="1" thickBot="1" x14ac:dyDescent="0.25">
      <c r="B45" s="192"/>
      <c r="C45" s="193"/>
      <c r="D45" s="194"/>
      <c r="E45" s="192"/>
      <c r="F45" s="193"/>
      <c r="G45" s="197"/>
      <c r="H45" s="201"/>
      <c r="I45" s="202"/>
      <c r="J45" s="203"/>
      <c r="K45" s="206"/>
      <c r="L45" s="202"/>
      <c r="M45" s="207"/>
      <c r="N45" s="209"/>
      <c r="O45" s="184"/>
      <c r="P45" s="184"/>
      <c r="Q45" s="184"/>
      <c r="R45" s="184"/>
      <c r="S45" s="184"/>
      <c r="T45" s="186"/>
      <c r="U45" s="188"/>
    </row>
    <row r="46" spans="2:22" ht="24.9" customHeight="1" x14ac:dyDescent="0.2">
      <c r="B46" s="238" t="s">
        <v>244</v>
      </c>
      <c r="C46" s="258"/>
      <c r="D46" s="259"/>
      <c r="E46" s="263"/>
      <c r="F46" s="264"/>
      <c r="G46" s="265"/>
      <c r="H46" s="145"/>
      <c r="I46" s="146" t="str">
        <f>IF(H47="","",IF(H47=J47,"△",IF(H47&gt;=J47,"○","×")))</f>
        <v>×</v>
      </c>
      <c r="J46" s="147"/>
      <c r="K46" s="148"/>
      <c r="L46" s="146" t="str">
        <f>IF(K47="","",IF(K47=M47,"△",IF(K47&gt;=M47,"○","×")))</f>
        <v>×</v>
      </c>
      <c r="M46" s="148"/>
      <c r="N46" s="200">
        <f>IF(AND(I46="",L46=""),"",COUNTIF(E46:M46,"○"))</f>
        <v>0</v>
      </c>
      <c r="O46" s="267">
        <f>IF(AND(I46="",L46=""),"",COUNTIF(E46:M46,"△"))</f>
        <v>0</v>
      </c>
      <c r="P46" s="267">
        <f>IF(AND(I46="",L46=""),"",COUNTIF(E46:M46,"×"))</f>
        <v>2</v>
      </c>
      <c r="Q46" s="268">
        <f>IF(N46="","",(N46*3)+(O46*1))</f>
        <v>0</v>
      </c>
      <c r="R46" s="268">
        <f>IF(N46="","",SUM(H47,K47))</f>
        <v>0</v>
      </c>
      <c r="S46" s="268">
        <f>IF(N46="","",SUM(J47,M47))</f>
        <v>5</v>
      </c>
      <c r="T46" s="268">
        <f>IF(N46="","",R46-S46)</f>
        <v>-5</v>
      </c>
      <c r="U46" s="248">
        <f>IF(V46="","",RANK(V46,$V46:$V51,0))</f>
        <v>3</v>
      </c>
      <c r="V46" s="245">
        <f>IF(T46="","",$Q46*100+$T46*10+R46)</f>
        <v>-50</v>
      </c>
    </row>
    <row r="47" spans="2:22" ht="24.9" customHeight="1" x14ac:dyDescent="0.2">
      <c r="B47" s="260"/>
      <c r="C47" s="261"/>
      <c r="D47" s="262"/>
      <c r="E47" s="266"/>
      <c r="F47" s="233"/>
      <c r="G47" s="234"/>
      <c r="H47" s="149">
        <f>IF(G49="","",G49)</f>
        <v>0</v>
      </c>
      <c r="I47" s="150" t="s">
        <v>172</v>
      </c>
      <c r="J47" s="151">
        <f>IF(E49="","",E49)</f>
        <v>1</v>
      </c>
      <c r="K47" s="149">
        <f>IF(G51="","",G51)</f>
        <v>0</v>
      </c>
      <c r="L47" s="150" t="s">
        <v>173</v>
      </c>
      <c r="M47" s="150">
        <f>IF(E51="","",E51)</f>
        <v>4</v>
      </c>
      <c r="N47" s="235"/>
      <c r="O47" s="237"/>
      <c r="P47" s="237"/>
      <c r="Q47" s="227"/>
      <c r="R47" s="227"/>
      <c r="S47" s="227"/>
      <c r="T47" s="227"/>
      <c r="U47" s="249"/>
      <c r="V47" s="245"/>
    </row>
    <row r="48" spans="2:22" ht="24.9" customHeight="1" x14ac:dyDescent="0.2">
      <c r="B48" s="211" t="s">
        <v>245</v>
      </c>
      <c r="C48" s="250"/>
      <c r="D48" s="251"/>
      <c r="E48" s="152"/>
      <c r="F48" s="146" t="str">
        <f>IF(E49="","",IF(E49=G49,"△",IF(E49&gt;=G49,"○","×")))</f>
        <v>○</v>
      </c>
      <c r="G48" s="153"/>
      <c r="H48" s="255"/>
      <c r="I48" s="217"/>
      <c r="J48" s="256"/>
      <c r="K48" s="148"/>
      <c r="L48" s="146" t="str">
        <f>IF(K49="","",IF(K49=M49,"△",IF(K49&gt;=M49,"○","×")))</f>
        <v>×</v>
      </c>
      <c r="M48" s="148"/>
      <c r="N48" s="219">
        <f>IF(AND(F48="",L48=""),"",COUNTIF(E48:M48,"○"))</f>
        <v>1</v>
      </c>
      <c r="O48" s="220">
        <f>IF(AND(F48="",L48=""),"",COUNTIF(E48:M48,"△"))</f>
        <v>0</v>
      </c>
      <c r="P48" s="220">
        <f>IF(AND(F48="",L48=""),"",COUNTIF(E48:M48,"×"))</f>
        <v>1</v>
      </c>
      <c r="Q48" s="246">
        <f>IF(N48="","",(N48*3)+(O48*1))</f>
        <v>3</v>
      </c>
      <c r="R48" s="246">
        <f>IF(N48="","",SUM(E49,K49))</f>
        <v>2</v>
      </c>
      <c r="S48" s="246">
        <f>IF(N48="","",SUM(G49,M49))</f>
        <v>4</v>
      </c>
      <c r="T48" s="246">
        <f>IF(N48="","",R48-S48)</f>
        <v>-2</v>
      </c>
      <c r="U48" s="247">
        <f>IF(V48="","",RANK(V48,$V46:$V51,0))</f>
        <v>2</v>
      </c>
      <c r="V48" s="245">
        <f>IF(T48="","",$Q48*100+$T48*10+R48)</f>
        <v>282</v>
      </c>
    </row>
    <row r="49" spans="2:22" ht="24.9" customHeight="1" x14ac:dyDescent="0.2">
      <c r="B49" s="252"/>
      <c r="C49" s="253"/>
      <c r="D49" s="254"/>
      <c r="E49" s="154">
        <v>1</v>
      </c>
      <c r="F49" s="155" t="s">
        <v>172</v>
      </c>
      <c r="G49" s="156">
        <v>0</v>
      </c>
      <c r="H49" s="257"/>
      <c r="I49" s="233"/>
      <c r="J49" s="234"/>
      <c r="K49" s="149">
        <f>IF(J51="","",J51)</f>
        <v>1</v>
      </c>
      <c r="L49" s="150" t="s">
        <v>172</v>
      </c>
      <c r="M49" s="150">
        <f>IF(H51="","",H51)</f>
        <v>4</v>
      </c>
      <c r="N49" s="235"/>
      <c r="O49" s="237"/>
      <c r="P49" s="237"/>
      <c r="Q49" s="227"/>
      <c r="R49" s="227"/>
      <c r="S49" s="227"/>
      <c r="T49" s="227"/>
      <c r="U49" s="247"/>
      <c r="V49" s="245"/>
    </row>
    <row r="50" spans="2:22" ht="24.9" customHeight="1" x14ac:dyDescent="0.2">
      <c r="B50" s="211" t="s">
        <v>246</v>
      </c>
      <c r="C50" s="250"/>
      <c r="D50" s="251"/>
      <c r="E50" s="152"/>
      <c r="F50" s="157" t="str">
        <f>IF(E51="","",IF(E51=G51,"△",IF(E51&gt;=G51,"○","×")))</f>
        <v>○</v>
      </c>
      <c r="G50" s="158"/>
      <c r="H50" s="159"/>
      <c r="I50" s="157" t="str">
        <f>IF(H51="","",IF(H51=J51,"△",IF(H51&gt;=J51,"○","×")))</f>
        <v>○</v>
      </c>
      <c r="J50" s="158"/>
      <c r="K50" s="255"/>
      <c r="L50" s="217"/>
      <c r="M50" s="274"/>
      <c r="N50" s="219">
        <f>IF(AND(F50="",I50=""),"",COUNTIF(E50:M50,"○"))</f>
        <v>2</v>
      </c>
      <c r="O50" s="220">
        <f>IF(AND(F50="",I50=""),"",COUNTIF(E50:M50,"△"))</f>
        <v>0</v>
      </c>
      <c r="P50" s="220">
        <f>IF(AND(F50="",I50=""),"",COUNTIF(E50:M50,"×"))</f>
        <v>0</v>
      </c>
      <c r="Q50" s="246">
        <f>IF(N50="","",(N50*3)+(O50*1))</f>
        <v>6</v>
      </c>
      <c r="R50" s="246">
        <f>IF(N50="","",SUM(E51,H51))</f>
        <v>8</v>
      </c>
      <c r="S50" s="246">
        <f>IF(N50="","",SUM(G51,J51))</f>
        <v>1</v>
      </c>
      <c r="T50" s="246">
        <f>IF(N50="","",R50-S50)</f>
        <v>7</v>
      </c>
      <c r="U50" s="247">
        <f>IF(V50="","",RANK(V50,$V46:$V51,0))</f>
        <v>1</v>
      </c>
      <c r="V50" s="245">
        <f>IF(T50="","",$Q50*100+$T50*10+R50)</f>
        <v>678</v>
      </c>
    </row>
    <row r="51" spans="2:22" ht="24.9" customHeight="1" thickBot="1" x14ac:dyDescent="0.25">
      <c r="B51" s="271"/>
      <c r="C51" s="272"/>
      <c r="D51" s="273"/>
      <c r="E51" s="160">
        <v>4</v>
      </c>
      <c r="F51" s="161" t="s">
        <v>171</v>
      </c>
      <c r="G51" s="162">
        <v>0</v>
      </c>
      <c r="H51" s="160">
        <v>4</v>
      </c>
      <c r="I51" s="161" t="s">
        <v>173</v>
      </c>
      <c r="J51" s="162">
        <v>1</v>
      </c>
      <c r="K51" s="275"/>
      <c r="L51" s="218"/>
      <c r="M51" s="276"/>
      <c r="N51" s="203"/>
      <c r="O51" s="221"/>
      <c r="P51" s="221"/>
      <c r="Q51" s="269"/>
      <c r="R51" s="269"/>
      <c r="S51" s="269"/>
      <c r="T51" s="269"/>
      <c r="U51" s="270"/>
      <c r="V51" s="245"/>
    </row>
    <row r="52" spans="2:22" ht="24.9" customHeight="1" x14ac:dyDescent="0.2"/>
    <row r="53" spans="2:22" ht="24.9" customHeight="1" x14ac:dyDescent="0.2">
      <c r="B53" s="163" t="s">
        <v>183</v>
      </c>
      <c r="C53" s="277" t="s">
        <v>184</v>
      </c>
      <c r="D53" s="278"/>
      <c r="E53" s="278"/>
      <c r="F53" s="278"/>
      <c r="G53" s="278" t="s">
        <v>188</v>
      </c>
      <c r="H53" s="278"/>
      <c r="I53" s="278"/>
      <c r="J53" s="278"/>
      <c r="K53" s="278"/>
      <c r="L53" s="278"/>
      <c r="M53" s="278"/>
      <c r="N53" s="278" t="s">
        <v>189</v>
      </c>
      <c r="O53" s="278"/>
      <c r="P53" s="278"/>
      <c r="R53" s="137" t="s">
        <v>209</v>
      </c>
    </row>
    <row r="54" spans="2:22" ht="35.1" customHeight="1" x14ac:dyDescent="0.2">
      <c r="B54" s="163" t="s">
        <v>185</v>
      </c>
      <c r="C54" s="279" t="s">
        <v>186</v>
      </c>
      <c r="D54" s="280"/>
      <c r="E54" s="280"/>
      <c r="F54" s="277"/>
      <c r="G54" s="281" t="str">
        <f>B37</f>
        <v>エスパルス三島</v>
      </c>
      <c r="H54" s="281"/>
      <c r="I54" s="164">
        <f>G40</f>
        <v>4</v>
      </c>
      <c r="J54" s="163" t="s">
        <v>187</v>
      </c>
      <c r="K54" s="164">
        <f>E40</f>
        <v>1</v>
      </c>
      <c r="L54" s="278" t="str">
        <f>B39</f>
        <v>富士第二</v>
      </c>
      <c r="M54" s="278"/>
      <c r="N54" s="278" t="str">
        <f>B46</f>
        <v>伊豆トレU-11</v>
      </c>
      <c r="O54" s="278"/>
      <c r="P54" s="278"/>
      <c r="R54" s="165" t="s">
        <v>210</v>
      </c>
      <c r="S54" s="291" t="s">
        <v>387</v>
      </c>
      <c r="T54" s="291"/>
      <c r="U54" s="291"/>
    </row>
    <row r="55" spans="2:22" ht="35.1" customHeight="1" x14ac:dyDescent="0.2">
      <c r="B55" s="163" t="s">
        <v>190</v>
      </c>
      <c r="C55" s="279" t="s">
        <v>198</v>
      </c>
      <c r="D55" s="280"/>
      <c r="E55" s="280"/>
      <c r="F55" s="277"/>
      <c r="G55" s="281" t="str">
        <f>B46</f>
        <v>伊豆トレU-11</v>
      </c>
      <c r="H55" s="281"/>
      <c r="I55" s="164">
        <f>G49</f>
        <v>0</v>
      </c>
      <c r="J55" s="163" t="s">
        <v>187</v>
      </c>
      <c r="K55" s="164">
        <f>E49</f>
        <v>1</v>
      </c>
      <c r="L55" s="278" t="str">
        <f>B48</f>
        <v>セイナン</v>
      </c>
      <c r="M55" s="278"/>
      <c r="N55" s="278" t="str">
        <f>B37</f>
        <v>エスパルス三島</v>
      </c>
      <c r="O55" s="278"/>
      <c r="P55" s="278"/>
      <c r="R55" s="166" t="s">
        <v>211</v>
      </c>
      <c r="S55" s="280" t="s">
        <v>388</v>
      </c>
      <c r="T55" s="280"/>
      <c r="U55" s="280"/>
    </row>
    <row r="56" spans="2:22" ht="35.1" customHeight="1" x14ac:dyDescent="0.2">
      <c r="B56" s="163" t="s">
        <v>191</v>
      </c>
      <c r="C56" s="279" t="s">
        <v>199</v>
      </c>
      <c r="D56" s="280"/>
      <c r="E56" s="280"/>
      <c r="F56" s="277"/>
      <c r="G56" s="278" t="str">
        <f>B39</f>
        <v>富士第二</v>
      </c>
      <c r="H56" s="278"/>
      <c r="I56" s="164">
        <f>J42</f>
        <v>0</v>
      </c>
      <c r="J56" s="163" t="s">
        <v>187</v>
      </c>
      <c r="K56" s="164">
        <f>H42</f>
        <v>1</v>
      </c>
      <c r="L56" s="281" t="str">
        <f>B41</f>
        <v>高洲南</v>
      </c>
      <c r="M56" s="281"/>
      <c r="N56" s="278" t="str">
        <f>B48</f>
        <v>セイナン</v>
      </c>
      <c r="O56" s="278"/>
      <c r="P56" s="278"/>
      <c r="R56" s="166" t="s">
        <v>212</v>
      </c>
      <c r="S56" s="280" t="s">
        <v>363</v>
      </c>
      <c r="T56" s="280"/>
      <c r="U56" s="280"/>
    </row>
    <row r="57" spans="2:22" ht="35.1" customHeight="1" x14ac:dyDescent="0.2">
      <c r="B57" s="163" t="s">
        <v>192</v>
      </c>
      <c r="C57" s="279" t="s">
        <v>200</v>
      </c>
      <c r="D57" s="280"/>
      <c r="E57" s="280"/>
      <c r="F57" s="277"/>
      <c r="G57" s="278" t="str">
        <f>B48</f>
        <v>セイナン</v>
      </c>
      <c r="H57" s="278"/>
      <c r="I57" s="164">
        <f>J51</f>
        <v>1</v>
      </c>
      <c r="J57" s="163" t="s">
        <v>187</v>
      </c>
      <c r="K57" s="164">
        <f>H51</f>
        <v>4</v>
      </c>
      <c r="L57" s="278" t="str">
        <f>B50</f>
        <v>大富士</v>
      </c>
      <c r="M57" s="278"/>
      <c r="N57" s="278" t="str">
        <f>B39</f>
        <v>富士第二</v>
      </c>
      <c r="O57" s="278"/>
      <c r="P57" s="278"/>
      <c r="R57" s="166" t="s">
        <v>213</v>
      </c>
      <c r="S57" s="280" t="s">
        <v>362</v>
      </c>
      <c r="T57" s="280"/>
      <c r="U57" s="280"/>
    </row>
    <row r="58" spans="2:22" ht="35.1" customHeight="1" x14ac:dyDescent="0.2">
      <c r="B58" s="163" t="s">
        <v>193</v>
      </c>
      <c r="C58" s="279" t="s">
        <v>201</v>
      </c>
      <c r="D58" s="280"/>
      <c r="E58" s="280"/>
      <c r="F58" s="277"/>
      <c r="G58" s="281" t="str">
        <f>B41</f>
        <v>高洲南</v>
      </c>
      <c r="H58" s="281"/>
      <c r="I58" s="164">
        <f>E42</f>
        <v>1</v>
      </c>
      <c r="J58" s="163" t="s">
        <v>187</v>
      </c>
      <c r="K58" s="164">
        <f>G42</f>
        <v>0</v>
      </c>
      <c r="L58" s="281" t="str">
        <f>B37</f>
        <v>エスパルス三島</v>
      </c>
      <c r="M58" s="281"/>
      <c r="N58" s="278" t="str">
        <f>B50</f>
        <v>大富士</v>
      </c>
      <c r="O58" s="278"/>
      <c r="P58" s="278"/>
      <c r="R58" s="166" t="s">
        <v>214</v>
      </c>
      <c r="S58" s="280" t="s">
        <v>361</v>
      </c>
      <c r="T58" s="280"/>
      <c r="U58" s="280"/>
    </row>
    <row r="59" spans="2:22" ht="35.1" customHeight="1" x14ac:dyDescent="0.2">
      <c r="B59" s="163" t="s">
        <v>194</v>
      </c>
      <c r="C59" s="279" t="s">
        <v>202</v>
      </c>
      <c r="D59" s="280"/>
      <c r="E59" s="280"/>
      <c r="F59" s="277"/>
      <c r="G59" s="278" t="str">
        <f>B50</f>
        <v>大富士</v>
      </c>
      <c r="H59" s="278"/>
      <c r="I59" s="164">
        <f>E51</f>
        <v>4</v>
      </c>
      <c r="J59" s="163" t="s">
        <v>187</v>
      </c>
      <c r="K59" s="164">
        <f>G51</f>
        <v>0</v>
      </c>
      <c r="L59" s="281" t="str">
        <f>B46</f>
        <v>伊豆トレU-11</v>
      </c>
      <c r="M59" s="281"/>
      <c r="N59" s="278" t="str">
        <f>B41</f>
        <v>高洲南</v>
      </c>
      <c r="O59" s="278"/>
      <c r="P59" s="278"/>
      <c r="R59" s="166" t="s">
        <v>215</v>
      </c>
      <c r="S59" s="280" t="s">
        <v>360</v>
      </c>
      <c r="T59" s="280"/>
      <c r="U59" s="280"/>
    </row>
    <row r="60" spans="2:22" ht="35.1" customHeight="1" x14ac:dyDescent="0.2">
      <c r="B60" s="163" t="s">
        <v>195</v>
      </c>
      <c r="C60" s="279" t="s">
        <v>203</v>
      </c>
      <c r="D60" s="280"/>
      <c r="E60" s="280"/>
      <c r="F60" s="277"/>
      <c r="G60" s="293" t="s">
        <v>287</v>
      </c>
      <c r="H60" s="283"/>
      <c r="I60" s="164">
        <v>3</v>
      </c>
      <c r="J60" s="163" t="s">
        <v>187</v>
      </c>
      <c r="K60" s="164">
        <v>0</v>
      </c>
      <c r="L60" s="294" t="s">
        <v>332</v>
      </c>
      <c r="M60" s="295"/>
      <c r="N60" s="290" t="s">
        <v>238</v>
      </c>
      <c r="O60" s="290"/>
      <c r="P60" s="290"/>
    </row>
    <row r="61" spans="2:22" ht="35.1" customHeight="1" x14ac:dyDescent="0.2">
      <c r="B61" s="163" t="s">
        <v>196</v>
      </c>
      <c r="C61" s="279" t="s">
        <v>204</v>
      </c>
      <c r="D61" s="280"/>
      <c r="E61" s="280"/>
      <c r="F61" s="277"/>
      <c r="G61" s="293" t="s">
        <v>312</v>
      </c>
      <c r="H61" s="283"/>
      <c r="I61" s="164">
        <v>3</v>
      </c>
      <c r="J61" s="163" t="s">
        <v>187</v>
      </c>
      <c r="K61" s="164">
        <v>0</v>
      </c>
      <c r="L61" s="289" t="s">
        <v>333</v>
      </c>
      <c r="M61" s="288"/>
      <c r="N61" s="290" t="s">
        <v>239</v>
      </c>
      <c r="O61" s="290"/>
      <c r="P61" s="290"/>
      <c r="R61" s="137" t="s">
        <v>259</v>
      </c>
    </row>
    <row r="62" spans="2:22" ht="35.1" customHeight="1" x14ac:dyDescent="0.2">
      <c r="B62" s="163" t="s">
        <v>197</v>
      </c>
      <c r="C62" s="279" t="s">
        <v>205</v>
      </c>
      <c r="D62" s="280"/>
      <c r="E62" s="280"/>
      <c r="F62" s="277"/>
      <c r="G62" s="282" t="s">
        <v>313</v>
      </c>
      <c r="H62" s="283"/>
      <c r="I62" s="164">
        <v>0</v>
      </c>
      <c r="J62" s="163" t="s">
        <v>187</v>
      </c>
      <c r="K62" s="164">
        <v>6</v>
      </c>
      <c r="L62" s="287" t="s">
        <v>334</v>
      </c>
      <c r="M62" s="288"/>
      <c r="N62" s="290" t="s">
        <v>240</v>
      </c>
      <c r="O62" s="290"/>
      <c r="P62" s="290"/>
    </row>
    <row r="63" spans="2:22" ht="24.9" customHeight="1" x14ac:dyDescent="0.2"/>
    <row r="64" spans="2:22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</sheetData>
  <mergeCells count="274">
    <mergeCell ref="V15:V16"/>
    <mergeCell ref="V17:V18"/>
    <mergeCell ref="V19:V20"/>
    <mergeCell ref="V37:V38"/>
    <mergeCell ref="V39:V40"/>
    <mergeCell ref="V41:V42"/>
    <mergeCell ref="V46:V47"/>
    <mergeCell ref="V48:V49"/>
    <mergeCell ref="V50:V51"/>
    <mergeCell ref="S54:U54"/>
    <mergeCell ref="S55:U55"/>
    <mergeCell ref="S56:U56"/>
    <mergeCell ref="S57:U57"/>
    <mergeCell ref="S58:U58"/>
    <mergeCell ref="S59:U59"/>
    <mergeCell ref="C62:F62"/>
    <mergeCell ref="G62:H62"/>
    <mergeCell ref="L62:M62"/>
    <mergeCell ref="N62:P62"/>
    <mergeCell ref="C61:F61"/>
    <mergeCell ref="G61:H61"/>
    <mergeCell ref="L61:M61"/>
    <mergeCell ref="N61:P61"/>
    <mergeCell ref="L57:M57"/>
    <mergeCell ref="N57:P57"/>
    <mergeCell ref="C54:F54"/>
    <mergeCell ref="G54:H54"/>
    <mergeCell ref="L54:M54"/>
    <mergeCell ref="N54:P54"/>
    <mergeCell ref="C55:F55"/>
    <mergeCell ref="G55:H55"/>
    <mergeCell ref="L55:M55"/>
    <mergeCell ref="N55:P55"/>
    <mergeCell ref="S23:U23"/>
    <mergeCell ref="S24:U24"/>
    <mergeCell ref="S25:U25"/>
    <mergeCell ref="S26:U26"/>
    <mergeCell ref="S27:U27"/>
    <mergeCell ref="S28:U28"/>
    <mergeCell ref="C60:F60"/>
    <mergeCell ref="G60:H60"/>
    <mergeCell ref="L60:M60"/>
    <mergeCell ref="N60:P60"/>
    <mergeCell ref="C58:F58"/>
    <mergeCell ref="G58:H58"/>
    <mergeCell ref="L58:M58"/>
    <mergeCell ref="N58:P58"/>
    <mergeCell ref="C59:F59"/>
    <mergeCell ref="G59:H59"/>
    <mergeCell ref="L59:M59"/>
    <mergeCell ref="N59:P59"/>
    <mergeCell ref="C56:F56"/>
    <mergeCell ref="G56:H56"/>
    <mergeCell ref="L56:M56"/>
    <mergeCell ref="N56:P56"/>
    <mergeCell ref="C57:F57"/>
    <mergeCell ref="G57:H57"/>
    <mergeCell ref="R50:R51"/>
    <mergeCell ref="S50:S51"/>
    <mergeCell ref="T50:T51"/>
    <mergeCell ref="U50:U51"/>
    <mergeCell ref="C53:F53"/>
    <mergeCell ref="G53:M53"/>
    <mergeCell ref="N53:P53"/>
    <mergeCell ref="R48:R49"/>
    <mergeCell ref="S48:S49"/>
    <mergeCell ref="T48:T49"/>
    <mergeCell ref="U48:U49"/>
    <mergeCell ref="B50:D51"/>
    <mergeCell ref="K50:M51"/>
    <mergeCell ref="N50:N51"/>
    <mergeCell ref="O50:O51"/>
    <mergeCell ref="P50:P51"/>
    <mergeCell ref="Q50:Q51"/>
    <mergeCell ref="B48:D49"/>
    <mergeCell ref="H48:J49"/>
    <mergeCell ref="N48:N49"/>
    <mergeCell ref="O48:O49"/>
    <mergeCell ref="P48:P49"/>
    <mergeCell ref="Q48:Q49"/>
    <mergeCell ref="B46:D47"/>
    <mergeCell ref="E46:G47"/>
    <mergeCell ref="N46:N47"/>
    <mergeCell ref="O46:O47"/>
    <mergeCell ref="P46:P47"/>
    <mergeCell ref="Q46:Q47"/>
    <mergeCell ref="U44:U45"/>
    <mergeCell ref="R41:R42"/>
    <mergeCell ref="S41:S42"/>
    <mergeCell ref="T41:T42"/>
    <mergeCell ref="U41:U42"/>
    <mergeCell ref="R46:R47"/>
    <mergeCell ref="S46:S47"/>
    <mergeCell ref="T46:T47"/>
    <mergeCell ref="U46:U47"/>
    <mergeCell ref="B44:D45"/>
    <mergeCell ref="E44:G45"/>
    <mergeCell ref="H44:J45"/>
    <mergeCell ref="K44:M45"/>
    <mergeCell ref="N44:N45"/>
    <mergeCell ref="O44:O45"/>
    <mergeCell ref="P44:P45"/>
    <mergeCell ref="Q44:Q45"/>
    <mergeCell ref="R44:R45"/>
    <mergeCell ref="S44:S45"/>
    <mergeCell ref="T44:T45"/>
    <mergeCell ref="B37:D38"/>
    <mergeCell ref="E37:G38"/>
    <mergeCell ref="N37:N38"/>
    <mergeCell ref="O37:O38"/>
    <mergeCell ref="P37:P38"/>
    <mergeCell ref="Q37:Q38"/>
    <mergeCell ref="U39:U40"/>
    <mergeCell ref="B41:D42"/>
    <mergeCell ref="K41:M42"/>
    <mergeCell ref="N41:N42"/>
    <mergeCell ref="O41:O42"/>
    <mergeCell ref="P41:P42"/>
    <mergeCell ref="Q41:Q42"/>
    <mergeCell ref="R37:R38"/>
    <mergeCell ref="S37:S38"/>
    <mergeCell ref="T37:T38"/>
    <mergeCell ref="U37:U38"/>
    <mergeCell ref="B39:D40"/>
    <mergeCell ref="H39:J40"/>
    <mergeCell ref="N39:N40"/>
    <mergeCell ref="O39:O40"/>
    <mergeCell ref="P39:P40"/>
    <mergeCell ref="Q39:Q40"/>
    <mergeCell ref="R39:R40"/>
    <mergeCell ref="S39:S40"/>
    <mergeCell ref="T39:T40"/>
    <mergeCell ref="S34:U34"/>
    <mergeCell ref="B35:D36"/>
    <mergeCell ref="E35:G36"/>
    <mergeCell ref="H35:J36"/>
    <mergeCell ref="K35:M36"/>
    <mergeCell ref="N35:N36"/>
    <mergeCell ref="O35:O36"/>
    <mergeCell ref="P35:P36"/>
    <mergeCell ref="Q35:Q36"/>
    <mergeCell ref="R35:R36"/>
    <mergeCell ref="S35:S36"/>
    <mergeCell ref="T35:T36"/>
    <mergeCell ref="U35:U36"/>
    <mergeCell ref="L30:M30"/>
    <mergeCell ref="L31:M31"/>
    <mergeCell ref="N24:P24"/>
    <mergeCell ref="N25:P25"/>
    <mergeCell ref="N26:P26"/>
    <mergeCell ref="N27:P27"/>
    <mergeCell ref="N28:P28"/>
    <mergeCell ref="N29:P29"/>
    <mergeCell ref="N30:P30"/>
    <mergeCell ref="N31:P31"/>
    <mergeCell ref="L24:M24"/>
    <mergeCell ref="L25:M25"/>
    <mergeCell ref="L26:M26"/>
    <mergeCell ref="L27:M27"/>
    <mergeCell ref="L28:M28"/>
    <mergeCell ref="L29:M29"/>
    <mergeCell ref="C30:F30"/>
    <mergeCell ref="C31:F31"/>
    <mergeCell ref="G24:H24"/>
    <mergeCell ref="G25:H25"/>
    <mergeCell ref="G26:H26"/>
    <mergeCell ref="G27:H27"/>
    <mergeCell ref="G28:H28"/>
    <mergeCell ref="G29:H29"/>
    <mergeCell ref="G30:H30"/>
    <mergeCell ref="G31:H31"/>
    <mergeCell ref="C24:F24"/>
    <mergeCell ref="C25:F25"/>
    <mergeCell ref="C26:F26"/>
    <mergeCell ref="C27:F27"/>
    <mergeCell ref="C28:F28"/>
    <mergeCell ref="C29:F29"/>
    <mergeCell ref="B19:D20"/>
    <mergeCell ref="K19:M20"/>
    <mergeCell ref="N19:N20"/>
    <mergeCell ref="O19:O20"/>
    <mergeCell ref="P19:P20"/>
    <mergeCell ref="Q19:Q20"/>
    <mergeCell ref="C22:F22"/>
    <mergeCell ref="G23:H23"/>
    <mergeCell ref="C23:F23"/>
    <mergeCell ref="L23:M23"/>
    <mergeCell ref="G22:M22"/>
    <mergeCell ref="N22:P22"/>
    <mergeCell ref="N23:P23"/>
    <mergeCell ref="O13:O14"/>
    <mergeCell ref="R10:R11"/>
    <mergeCell ref="S10:S11"/>
    <mergeCell ref="T10:T11"/>
    <mergeCell ref="U10:U11"/>
    <mergeCell ref="E6:G7"/>
    <mergeCell ref="T19:T20"/>
    <mergeCell ref="U19:U20"/>
    <mergeCell ref="R17:R18"/>
    <mergeCell ref="S17:S18"/>
    <mergeCell ref="T17:T18"/>
    <mergeCell ref="U17:U18"/>
    <mergeCell ref="R19:R20"/>
    <mergeCell ref="S19:S20"/>
    <mergeCell ref="R15:R16"/>
    <mergeCell ref="S15:S16"/>
    <mergeCell ref="T15:T16"/>
    <mergeCell ref="U15:U16"/>
    <mergeCell ref="B17:D18"/>
    <mergeCell ref="H17:J18"/>
    <mergeCell ref="N17:N18"/>
    <mergeCell ref="O17:O18"/>
    <mergeCell ref="P17:P18"/>
    <mergeCell ref="Q17:Q18"/>
    <mergeCell ref="B15:D16"/>
    <mergeCell ref="E15:G16"/>
    <mergeCell ref="N15:N16"/>
    <mergeCell ref="O15:O16"/>
    <mergeCell ref="P15:P16"/>
    <mergeCell ref="Q15:Q16"/>
    <mergeCell ref="V6:V7"/>
    <mergeCell ref="V8:V9"/>
    <mergeCell ref="V10:V11"/>
    <mergeCell ref="R8:R9"/>
    <mergeCell ref="S8:S9"/>
    <mergeCell ref="T8:T9"/>
    <mergeCell ref="U8:U9"/>
    <mergeCell ref="U6:U7"/>
    <mergeCell ref="P4:P5"/>
    <mergeCell ref="Q4:Q5"/>
    <mergeCell ref="B10:D11"/>
    <mergeCell ref="K10:M11"/>
    <mergeCell ref="N10:N11"/>
    <mergeCell ref="O10:O11"/>
    <mergeCell ref="P10:P11"/>
    <mergeCell ref="Q10:Q11"/>
    <mergeCell ref="R6:R7"/>
    <mergeCell ref="S6:S7"/>
    <mergeCell ref="T6:T7"/>
    <mergeCell ref="B8:D9"/>
    <mergeCell ref="H8:J9"/>
    <mergeCell ref="N8:N9"/>
    <mergeCell ref="O8:O9"/>
    <mergeCell ref="P8:P9"/>
    <mergeCell ref="Q8:Q9"/>
    <mergeCell ref="B6:D7"/>
    <mergeCell ref="N6:N7"/>
    <mergeCell ref="O6:O7"/>
    <mergeCell ref="P6:P7"/>
    <mergeCell ref="Q6:Q7"/>
    <mergeCell ref="F2:K2"/>
    <mergeCell ref="F33:K33"/>
    <mergeCell ref="R4:R5"/>
    <mergeCell ref="S4:S5"/>
    <mergeCell ref="T4:T5"/>
    <mergeCell ref="U4:U5"/>
    <mergeCell ref="B4:D5"/>
    <mergeCell ref="E4:G5"/>
    <mergeCell ref="H4:J5"/>
    <mergeCell ref="K4:M5"/>
    <mergeCell ref="N4:N5"/>
    <mergeCell ref="O4:O5"/>
    <mergeCell ref="P13:P14"/>
    <mergeCell ref="Q13:Q14"/>
    <mergeCell ref="R13:R14"/>
    <mergeCell ref="S13:S14"/>
    <mergeCell ref="T13:T14"/>
    <mergeCell ref="U13:U14"/>
    <mergeCell ref="S3:U3"/>
    <mergeCell ref="B13:D14"/>
    <mergeCell ref="E13:G14"/>
    <mergeCell ref="H13:J14"/>
    <mergeCell ref="K13:M14"/>
    <mergeCell ref="N13:N14"/>
  </mergeCells>
  <phoneticPr fontId="3"/>
  <pageMargins left="0.7" right="0.7" top="0.75" bottom="0.75" header="0.3" footer="0.3"/>
  <pageSetup paperSize="9" scale="46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4"/>
  <sheetViews>
    <sheetView workbookViewId="0">
      <selection activeCell="G2" sqref="G2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2"/>
      <c r="K1" s="2"/>
      <c r="L1" s="2"/>
      <c r="M1" s="2"/>
      <c r="N1" s="2"/>
      <c r="O1" s="2"/>
      <c r="P1" s="2"/>
      <c r="Q1" s="2"/>
    </row>
    <row r="2" spans="1:17" ht="45.6" customHeight="1" thickTop="1" x14ac:dyDescent="0.2">
      <c r="A2" s="133" t="s">
        <v>380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143</v>
      </c>
      <c r="C13" s="101"/>
      <c r="D13" s="102"/>
      <c r="E13" s="103" t="s">
        <v>144</v>
      </c>
      <c r="F13" s="100" t="s">
        <v>145</v>
      </c>
      <c r="G13" s="101"/>
      <c r="H13" s="102"/>
      <c r="I13" s="100" t="s">
        <v>146</v>
      </c>
      <c r="J13" s="104" t="s">
        <v>147</v>
      </c>
      <c r="K13" s="105"/>
      <c r="L13" s="106"/>
      <c r="M13" s="100" t="s">
        <v>148</v>
      </c>
      <c r="N13" s="104" t="s">
        <v>149</v>
      </c>
      <c r="O13" s="101"/>
      <c r="P13" s="102"/>
      <c r="Q13" s="103" t="s">
        <v>150</v>
      </c>
    </row>
    <row r="14" spans="1:17" ht="30" customHeight="1" x14ac:dyDescent="0.2">
      <c r="A14" s="2"/>
      <c r="B14" s="338" t="str">
        <f>予選AB!S28</f>
        <v>ドリーム</v>
      </c>
      <c r="C14" s="338"/>
      <c r="D14" s="338" t="str">
        <f>予選EF!S28</f>
        <v>三島東</v>
      </c>
      <c r="E14" s="338"/>
      <c r="F14" s="338" t="str">
        <f>予選CD!S28</f>
        <v>FC NEO</v>
      </c>
      <c r="G14" s="338"/>
      <c r="H14" s="338" t="str">
        <f>予選GH!S28</f>
        <v>サンライズ</v>
      </c>
      <c r="I14" s="338"/>
      <c r="J14" s="338" t="str">
        <f>予選AB!S59</f>
        <v>伊豆トレU11</v>
      </c>
      <c r="K14" s="338"/>
      <c r="L14" s="338" t="str">
        <f>予選EF!S59</f>
        <v>三島VFC</v>
      </c>
      <c r="M14" s="338"/>
      <c r="N14" s="338" t="str">
        <f>予選CD!S59</f>
        <v>サウスフィールド</v>
      </c>
      <c r="O14" s="338"/>
      <c r="P14" s="338" t="str">
        <f>予選GH!S59</f>
        <v>長泉アミーゴス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153</v>
      </c>
      <c r="D20" s="346" t="str">
        <f>I3</f>
        <v/>
      </c>
      <c r="E20" s="346"/>
      <c r="F20" s="114" t="s">
        <v>154</v>
      </c>
      <c r="G20" s="346" t="str">
        <f>IF(E4="","",IF(E4+F5&lt;N4+M5,D5,N5))</f>
        <v/>
      </c>
      <c r="H20" s="347"/>
      <c r="I20" s="114" t="s">
        <v>155</v>
      </c>
      <c r="J20" s="332" t="str">
        <f>IF(C7="","",IF(C7+D8&lt;H7+G8,B8,H8))</f>
        <v/>
      </c>
      <c r="K20" s="348"/>
      <c r="L20" s="114" t="s">
        <v>156</v>
      </c>
      <c r="M20" s="340"/>
      <c r="N20" s="340"/>
      <c r="O20" s="114" t="s">
        <v>157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155</v>
      </c>
      <c r="J21" s="340" t="str">
        <f>IF(K7="","",IF(K7+L8&lt;P7+O8,J8,P8))</f>
        <v/>
      </c>
      <c r="K21" s="340"/>
      <c r="L21" s="114" t="s">
        <v>156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157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40.35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ドリーム</v>
      </c>
      <c r="E25" s="18" t="s">
        <v>11</v>
      </c>
      <c r="F25" s="177" t="str">
        <f>D14</f>
        <v>三島東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FC NEO</v>
      </c>
      <c r="E26" s="18" t="s">
        <v>13</v>
      </c>
      <c r="F26" s="178" t="str">
        <f>H14</f>
        <v>サンライズ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伊豆トレU11</v>
      </c>
      <c r="E27" s="18" t="s">
        <v>13</v>
      </c>
      <c r="F27" s="178" t="str">
        <f>L14</f>
        <v>三島VFC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サウスフィールド</v>
      </c>
      <c r="E28" s="18" t="s">
        <v>17</v>
      </c>
      <c r="F28" s="178" t="str">
        <f>P14</f>
        <v>長泉アミーゴス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D34:R34"/>
    <mergeCell ref="G28:H28"/>
    <mergeCell ref="G29:H29"/>
    <mergeCell ref="G30:H30"/>
    <mergeCell ref="G31:H31"/>
    <mergeCell ref="G32:H32"/>
    <mergeCell ref="G33:H33"/>
    <mergeCell ref="G27:H27"/>
    <mergeCell ref="D20:E20"/>
    <mergeCell ref="G20:H20"/>
    <mergeCell ref="J20:K20"/>
    <mergeCell ref="M20:N20"/>
    <mergeCell ref="G24:H24"/>
    <mergeCell ref="I24:K24"/>
    <mergeCell ref="L24:N24"/>
    <mergeCell ref="G25:H25"/>
    <mergeCell ref="G26:H26"/>
    <mergeCell ref="P20:Q20"/>
    <mergeCell ref="J21:K21"/>
    <mergeCell ref="M21:N21"/>
    <mergeCell ref="P21:Q21"/>
    <mergeCell ref="L14:M15"/>
    <mergeCell ref="N14:O15"/>
    <mergeCell ref="P14:Q15"/>
    <mergeCell ref="D17:G17"/>
    <mergeCell ref="L17:O17"/>
    <mergeCell ref="B19:C19"/>
    <mergeCell ref="P8:Q8"/>
    <mergeCell ref="C11:D11"/>
    <mergeCell ref="G11:H11"/>
    <mergeCell ref="K11:L11"/>
    <mergeCell ref="O11:P11"/>
    <mergeCell ref="B14:C15"/>
    <mergeCell ref="D14:E15"/>
    <mergeCell ref="F14:G15"/>
    <mergeCell ref="H14:I15"/>
    <mergeCell ref="J14:K15"/>
    <mergeCell ref="I3:J3"/>
    <mergeCell ref="D5:E5"/>
    <mergeCell ref="I5:J5"/>
    <mergeCell ref="N5:O5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05"/>
  <sheetViews>
    <sheetView topLeftCell="A10" workbookViewId="0">
      <selection activeCell="B26" sqref="B26"/>
    </sheetView>
  </sheetViews>
  <sheetFormatPr defaultColWidth="9" defaultRowHeight="13.2" x14ac:dyDescent="0.2"/>
  <cols>
    <col min="1" max="18" width="7.6640625" style="2" customWidth="1"/>
    <col min="19" max="22" width="4.6640625" style="2" customWidth="1"/>
    <col min="23" max="23" width="2.6640625" style="2" customWidth="1"/>
    <col min="24" max="24" width="11.6640625" style="2" customWidth="1"/>
    <col min="25" max="25" width="3" style="2" customWidth="1"/>
    <col min="26" max="26" width="11.6640625" style="2" customWidth="1"/>
    <col min="27" max="28" width="3.6640625" style="2" customWidth="1"/>
    <col min="29" max="29" width="4.6640625" style="2" customWidth="1"/>
    <col min="30" max="30" width="3.33203125" style="2" customWidth="1"/>
    <col min="31" max="32" width="4.6640625" style="2" customWidth="1"/>
    <col min="33" max="33" width="3.33203125" style="2" customWidth="1"/>
    <col min="34" max="34" width="4.6640625" style="2" customWidth="1"/>
    <col min="35" max="35" width="3.6640625" style="2" hidden="1" customWidth="1"/>
    <col min="36" max="36" width="3.88671875" style="2" hidden="1" customWidth="1"/>
    <col min="37" max="38" width="11.6640625" style="2" customWidth="1"/>
    <col min="39" max="256" width="9" style="2"/>
    <col min="257" max="274" width="7.6640625" style="2" customWidth="1"/>
    <col min="275" max="278" width="4.6640625" style="2" customWidth="1"/>
    <col min="279" max="279" width="2.6640625" style="2" customWidth="1"/>
    <col min="280" max="280" width="11.6640625" style="2" customWidth="1"/>
    <col min="281" max="281" width="3" style="2" customWidth="1"/>
    <col min="282" max="282" width="11.6640625" style="2" customWidth="1"/>
    <col min="283" max="284" width="3.6640625" style="2" customWidth="1"/>
    <col min="285" max="285" width="4.6640625" style="2" customWidth="1"/>
    <col min="286" max="286" width="3.33203125" style="2" customWidth="1"/>
    <col min="287" max="288" width="4.6640625" style="2" customWidth="1"/>
    <col min="289" max="289" width="3.33203125" style="2" customWidth="1"/>
    <col min="290" max="290" width="4.6640625" style="2" customWidth="1"/>
    <col min="291" max="292" width="0" style="2" hidden="1" customWidth="1"/>
    <col min="293" max="294" width="11.6640625" style="2" customWidth="1"/>
    <col min="295" max="512" width="9" style="2"/>
    <col min="513" max="530" width="7.6640625" style="2" customWidth="1"/>
    <col min="531" max="534" width="4.6640625" style="2" customWidth="1"/>
    <col min="535" max="535" width="2.6640625" style="2" customWidth="1"/>
    <col min="536" max="536" width="11.6640625" style="2" customWidth="1"/>
    <col min="537" max="537" width="3" style="2" customWidth="1"/>
    <col min="538" max="538" width="11.6640625" style="2" customWidth="1"/>
    <col min="539" max="540" width="3.6640625" style="2" customWidth="1"/>
    <col min="541" max="541" width="4.6640625" style="2" customWidth="1"/>
    <col min="542" max="542" width="3.33203125" style="2" customWidth="1"/>
    <col min="543" max="544" width="4.6640625" style="2" customWidth="1"/>
    <col min="545" max="545" width="3.33203125" style="2" customWidth="1"/>
    <col min="546" max="546" width="4.6640625" style="2" customWidth="1"/>
    <col min="547" max="548" width="0" style="2" hidden="1" customWidth="1"/>
    <col min="549" max="550" width="11.6640625" style="2" customWidth="1"/>
    <col min="551" max="768" width="9" style="2"/>
    <col min="769" max="786" width="7.6640625" style="2" customWidth="1"/>
    <col min="787" max="790" width="4.6640625" style="2" customWidth="1"/>
    <col min="791" max="791" width="2.6640625" style="2" customWidth="1"/>
    <col min="792" max="792" width="11.6640625" style="2" customWidth="1"/>
    <col min="793" max="793" width="3" style="2" customWidth="1"/>
    <col min="794" max="794" width="11.6640625" style="2" customWidth="1"/>
    <col min="795" max="796" width="3.6640625" style="2" customWidth="1"/>
    <col min="797" max="797" width="4.6640625" style="2" customWidth="1"/>
    <col min="798" max="798" width="3.33203125" style="2" customWidth="1"/>
    <col min="799" max="800" width="4.6640625" style="2" customWidth="1"/>
    <col min="801" max="801" width="3.33203125" style="2" customWidth="1"/>
    <col min="802" max="802" width="4.6640625" style="2" customWidth="1"/>
    <col min="803" max="804" width="0" style="2" hidden="1" customWidth="1"/>
    <col min="805" max="806" width="11.6640625" style="2" customWidth="1"/>
    <col min="807" max="1024" width="9" style="2"/>
    <col min="1025" max="1042" width="7.6640625" style="2" customWidth="1"/>
    <col min="1043" max="1046" width="4.6640625" style="2" customWidth="1"/>
    <col min="1047" max="1047" width="2.6640625" style="2" customWidth="1"/>
    <col min="1048" max="1048" width="11.6640625" style="2" customWidth="1"/>
    <col min="1049" max="1049" width="3" style="2" customWidth="1"/>
    <col min="1050" max="1050" width="11.6640625" style="2" customWidth="1"/>
    <col min="1051" max="1052" width="3.6640625" style="2" customWidth="1"/>
    <col min="1053" max="1053" width="4.6640625" style="2" customWidth="1"/>
    <col min="1054" max="1054" width="3.33203125" style="2" customWidth="1"/>
    <col min="1055" max="1056" width="4.6640625" style="2" customWidth="1"/>
    <col min="1057" max="1057" width="3.33203125" style="2" customWidth="1"/>
    <col min="1058" max="1058" width="4.6640625" style="2" customWidth="1"/>
    <col min="1059" max="1060" width="0" style="2" hidden="1" customWidth="1"/>
    <col min="1061" max="1062" width="11.6640625" style="2" customWidth="1"/>
    <col min="1063" max="1280" width="9" style="2"/>
    <col min="1281" max="1298" width="7.6640625" style="2" customWidth="1"/>
    <col min="1299" max="1302" width="4.6640625" style="2" customWidth="1"/>
    <col min="1303" max="1303" width="2.6640625" style="2" customWidth="1"/>
    <col min="1304" max="1304" width="11.6640625" style="2" customWidth="1"/>
    <col min="1305" max="1305" width="3" style="2" customWidth="1"/>
    <col min="1306" max="1306" width="11.6640625" style="2" customWidth="1"/>
    <col min="1307" max="1308" width="3.6640625" style="2" customWidth="1"/>
    <col min="1309" max="1309" width="4.6640625" style="2" customWidth="1"/>
    <col min="1310" max="1310" width="3.33203125" style="2" customWidth="1"/>
    <col min="1311" max="1312" width="4.6640625" style="2" customWidth="1"/>
    <col min="1313" max="1313" width="3.33203125" style="2" customWidth="1"/>
    <col min="1314" max="1314" width="4.6640625" style="2" customWidth="1"/>
    <col min="1315" max="1316" width="0" style="2" hidden="1" customWidth="1"/>
    <col min="1317" max="1318" width="11.6640625" style="2" customWidth="1"/>
    <col min="1319" max="1536" width="9" style="2"/>
    <col min="1537" max="1554" width="7.6640625" style="2" customWidth="1"/>
    <col min="1555" max="1558" width="4.6640625" style="2" customWidth="1"/>
    <col min="1559" max="1559" width="2.6640625" style="2" customWidth="1"/>
    <col min="1560" max="1560" width="11.6640625" style="2" customWidth="1"/>
    <col min="1561" max="1561" width="3" style="2" customWidth="1"/>
    <col min="1562" max="1562" width="11.6640625" style="2" customWidth="1"/>
    <col min="1563" max="1564" width="3.6640625" style="2" customWidth="1"/>
    <col min="1565" max="1565" width="4.6640625" style="2" customWidth="1"/>
    <col min="1566" max="1566" width="3.33203125" style="2" customWidth="1"/>
    <col min="1567" max="1568" width="4.6640625" style="2" customWidth="1"/>
    <col min="1569" max="1569" width="3.33203125" style="2" customWidth="1"/>
    <col min="1570" max="1570" width="4.6640625" style="2" customWidth="1"/>
    <col min="1571" max="1572" width="0" style="2" hidden="1" customWidth="1"/>
    <col min="1573" max="1574" width="11.6640625" style="2" customWidth="1"/>
    <col min="1575" max="1792" width="9" style="2"/>
    <col min="1793" max="1810" width="7.6640625" style="2" customWidth="1"/>
    <col min="1811" max="1814" width="4.6640625" style="2" customWidth="1"/>
    <col min="1815" max="1815" width="2.6640625" style="2" customWidth="1"/>
    <col min="1816" max="1816" width="11.6640625" style="2" customWidth="1"/>
    <col min="1817" max="1817" width="3" style="2" customWidth="1"/>
    <col min="1818" max="1818" width="11.6640625" style="2" customWidth="1"/>
    <col min="1819" max="1820" width="3.6640625" style="2" customWidth="1"/>
    <col min="1821" max="1821" width="4.6640625" style="2" customWidth="1"/>
    <col min="1822" max="1822" width="3.33203125" style="2" customWidth="1"/>
    <col min="1823" max="1824" width="4.6640625" style="2" customWidth="1"/>
    <col min="1825" max="1825" width="3.33203125" style="2" customWidth="1"/>
    <col min="1826" max="1826" width="4.6640625" style="2" customWidth="1"/>
    <col min="1827" max="1828" width="0" style="2" hidden="1" customWidth="1"/>
    <col min="1829" max="1830" width="11.6640625" style="2" customWidth="1"/>
    <col min="1831" max="2048" width="9" style="2"/>
    <col min="2049" max="2066" width="7.6640625" style="2" customWidth="1"/>
    <col min="2067" max="2070" width="4.6640625" style="2" customWidth="1"/>
    <col min="2071" max="2071" width="2.6640625" style="2" customWidth="1"/>
    <col min="2072" max="2072" width="11.6640625" style="2" customWidth="1"/>
    <col min="2073" max="2073" width="3" style="2" customWidth="1"/>
    <col min="2074" max="2074" width="11.6640625" style="2" customWidth="1"/>
    <col min="2075" max="2076" width="3.6640625" style="2" customWidth="1"/>
    <col min="2077" max="2077" width="4.6640625" style="2" customWidth="1"/>
    <col min="2078" max="2078" width="3.33203125" style="2" customWidth="1"/>
    <col min="2079" max="2080" width="4.6640625" style="2" customWidth="1"/>
    <col min="2081" max="2081" width="3.33203125" style="2" customWidth="1"/>
    <col min="2082" max="2082" width="4.6640625" style="2" customWidth="1"/>
    <col min="2083" max="2084" width="0" style="2" hidden="1" customWidth="1"/>
    <col min="2085" max="2086" width="11.6640625" style="2" customWidth="1"/>
    <col min="2087" max="2304" width="9" style="2"/>
    <col min="2305" max="2322" width="7.6640625" style="2" customWidth="1"/>
    <col min="2323" max="2326" width="4.6640625" style="2" customWidth="1"/>
    <col min="2327" max="2327" width="2.6640625" style="2" customWidth="1"/>
    <col min="2328" max="2328" width="11.6640625" style="2" customWidth="1"/>
    <col min="2329" max="2329" width="3" style="2" customWidth="1"/>
    <col min="2330" max="2330" width="11.6640625" style="2" customWidth="1"/>
    <col min="2331" max="2332" width="3.6640625" style="2" customWidth="1"/>
    <col min="2333" max="2333" width="4.6640625" style="2" customWidth="1"/>
    <col min="2334" max="2334" width="3.33203125" style="2" customWidth="1"/>
    <col min="2335" max="2336" width="4.6640625" style="2" customWidth="1"/>
    <col min="2337" max="2337" width="3.33203125" style="2" customWidth="1"/>
    <col min="2338" max="2338" width="4.6640625" style="2" customWidth="1"/>
    <col min="2339" max="2340" width="0" style="2" hidden="1" customWidth="1"/>
    <col min="2341" max="2342" width="11.6640625" style="2" customWidth="1"/>
    <col min="2343" max="2560" width="9" style="2"/>
    <col min="2561" max="2578" width="7.6640625" style="2" customWidth="1"/>
    <col min="2579" max="2582" width="4.6640625" style="2" customWidth="1"/>
    <col min="2583" max="2583" width="2.6640625" style="2" customWidth="1"/>
    <col min="2584" max="2584" width="11.6640625" style="2" customWidth="1"/>
    <col min="2585" max="2585" width="3" style="2" customWidth="1"/>
    <col min="2586" max="2586" width="11.6640625" style="2" customWidth="1"/>
    <col min="2587" max="2588" width="3.6640625" style="2" customWidth="1"/>
    <col min="2589" max="2589" width="4.6640625" style="2" customWidth="1"/>
    <col min="2590" max="2590" width="3.33203125" style="2" customWidth="1"/>
    <col min="2591" max="2592" width="4.6640625" style="2" customWidth="1"/>
    <col min="2593" max="2593" width="3.33203125" style="2" customWidth="1"/>
    <col min="2594" max="2594" width="4.6640625" style="2" customWidth="1"/>
    <col min="2595" max="2596" width="0" style="2" hidden="1" customWidth="1"/>
    <col min="2597" max="2598" width="11.6640625" style="2" customWidth="1"/>
    <col min="2599" max="2816" width="9" style="2"/>
    <col min="2817" max="2834" width="7.6640625" style="2" customWidth="1"/>
    <col min="2835" max="2838" width="4.6640625" style="2" customWidth="1"/>
    <col min="2839" max="2839" width="2.6640625" style="2" customWidth="1"/>
    <col min="2840" max="2840" width="11.6640625" style="2" customWidth="1"/>
    <col min="2841" max="2841" width="3" style="2" customWidth="1"/>
    <col min="2842" max="2842" width="11.6640625" style="2" customWidth="1"/>
    <col min="2843" max="2844" width="3.6640625" style="2" customWidth="1"/>
    <col min="2845" max="2845" width="4.6640625" style="2" customWidth="1"/>
    <col min="2846" max="2846" width="3.33203125" style="2" customWidth="1"/>
    <col min="2847" max="2848" width="4.6640625" style="2" customWidth="1"/>
    <col min="2849" max="2849" width="3.33203125" style="2" customWidth="1"/>
    <col min="2850" max="2850" width="4.6640625" style="2" customWidth="1"/>
    <col min="2851" max="2852" width="0" style="2" hidden="1" customWidth="1"/>
    <col min="2853" max="2854" width="11.6640625" style="2" customWidth="1"/>
    <col min="2855" max="3072" width="9" style="2"/>
    <col min="3073" max="3090" width="7.6640625" style="2" customWidth="1"/>
    <col min="3091" max="3094" width="4.6640625" style="2" customWidth="1"/>
    <col min="3095" max="3095" width="2.6640625" style="2" customWidth="1"/>
    <col min="3096" max="3096" width="11.6640625" style="2" customWidth="1"/>
    <col min="3097" max="3097" width="3" style="2" customWidth="1"/>
    <col min="3098" max="3098" width="11.6640625" style="2" customWidth="1"/>
    <col min="3099" max="3100" width="3.6640625" style="2" customWidth="1"/>
    <col min="3101" max="3101" width="4.6640625" style="2" customWidth="1"/>
    <col min="3102" max="3102" width="3.33203125" style="2" customWidth="1"/>
    <col min="3103" max="3104" width="4.6640625" style="2" customWidth="1"/>
    <col min="3105" max="3105" width="3.33203125" style="2" customWidth="1"/>
    <col min="3106" max="3106" width="4.6640625" style="2" customWidth="1"/>
    <col min="3107" max="3108" width="0" style="2" hidden="1" customWidth="1"/>
    <col min="3109" max="3110" width="11.6640625" style="2" customWidth="1"/>
    <col min="3111" max="3328" width="9" style="2"/>
    <col min="3329" max="3346" width="7.6640625" style="2" customWidth="1"/>
    <col min="3347" max="3350" width="4.6640625" style="2" customWidth="1"/>
    <col min="3351" max="3351" width="2.6640625" style="2" customWidth="1"/>
    <col min="3352" max="3352" width="11.6640625" style="2" customWidth="1"/>
    <col min="3353" max="3353" width="3" style="2" customWidth="1"/>
    <col min="3354" max="3354" width="11.6640625" style="2" customWidth="1"/>
    <col min="3355" max="3356" width="3.6640625" style="2" customWidth="1"/>
    <col min="3357" max="3357" width="4.6640625" style="2" customWidth="1"/>
    <col min="3358" max="3358" width="3.33203125" style="2" customWidth="1"/>
    <col min="3359" max="3360" width="4.6640625" style="2" customWidth="1"/>
    <col min="3361" max="3361" width="3.33203125" style="2" customWidth="1"/>
    <col min="3362" max="3362" width="4.6640625" style="2" customWidth="1"/>
    <col min="3363" max="3364" width="0" style="2" hidden="1" customWidth="1"/>
    <col min="3365" max="3366" width="11.6640625" style="2" customWidth="1"/>
    <col min="3367" max="3584" width="9" style="2"/>
    <col min="3585" max="3602" width="7.6640625" style="2" customWidth="1"/>
    <col min="3603" max="3606" width="4.6640625" style="2" customWidth="1"/>
    <col min="3607" max="3607" width="2.6640625" style="2" customWidth="1"/>
    <col min="3608" max="3608" width="11.6640625" style="2" customWidth="1"/>
    <col min="3609" max="3609" width="3" style="2" customWidth="1"/>
    <col min="3610" max="3610" width="11.6640625" style="2" customWidth="1"/>
    <col min="3611" max="3612" width="3.6640625" style="2" customWidth="1"/>
    <col min="3613" max="3613" width="4.6640625" style="2" customWidth="1"/>
    <col min="3614" max="3614" width="3.33203125" style="2" customWidth="1"/>
    <col min="3615" max="3616" width="4.6640625" style="2" customWidth="1"/>
    <col min="3617" max="3617" width="3.33203125" style="2" customWidth="1"/>
    <col min="3618" max="3618" width="4.6640625" style="2" customWidth="1"/>
    <col min="3619" max="3620" width="0" style="2" hidden="1" customWidth="1"/>
    <col min="3621" max="3622" width="11.6640625" style="2" customWidth="1"/>
    <col min="3623" max="3840" width="9" style="2"/>
    <col min="3841" max="3858" width="7.6640625" style="2" customWidth="1"/>
    <col min="3859" max="3862" width="4.6640625" style="2" customWidth="1"/>
    <col min="3863" max="3863" width="2.6640625" style="2" customWidth="1"/>
    <col min="3864" max="3864" width="11.6640625" style="2" customWidth="1"/>
    <col min="3865" max="3865" width="3" style="2" customWidth="1"/>
    <col min="3866" max="3866" width="11.6640625" style="2" customWidth="1"/>
    <col min="3867" max="3868" width="3.6640625" style="2" customWidth="1"/>
    <col min="3869" max="3869" width="4.6640625" style="2" customWidth="1"/>
    <col min="3870" max="3870" width="3.33203125" style="2" customWidth="1"/>
    <col min="3871" max="3872" width="4.6640625" style="2" customWidth="1"/>
    <col min="3873" max="3873" width="3.33203125" style="2" customWidth="1"/>
    <col min="3874" max="3874" width="4.6640625" style="2" customWidth="1"/>
    <col min="3875" max="3876" width="0" style="2" hidden="1" customWidth="1"/>
    <col min="3877" max="3878" width="11.6640625" style="2" customWidth="1"/>
    <col min="3879" max="4096" width="9" style="2"/>
    <col min="4097" max="4114" width="7.6640625" style="2" customWidth="1"/>
    <col min="4115" max="4118" width="4.6640625" style="2" customWidth="1"/>
    <col min="4119" max="4119" width="2.6640625" style="2" customWidth="1"/>
    <col min="4120" max="4120" width="11.6640625" style="2" customWidth="1"/>
    <col min="4121" max="4121" width="3" style="2" customWidth="1"/>
    <col min="4122" max="4122" width="11.6640625" style="2" customWidth="1"/>
    <col min="4123" max="4124" width="3.6640625" style="2" customWidth="1"/>
    <col min="4125" max="4125" width="4.6640625" style="2" customWidth="1"/>
    <col min="4126" max="4126" width="3.33203125" style="2" customWidth="1"/>
    <col min="4127" max="4128" width="4.6640625" style="2" customWidth="1"/>
    <col min="4129" max="4129" width="3.33203125" style="2" customWidth="1"/>
    <col min="4130" max="4130" width="4.6640625" style="2" customWidth="1"/>
    <col min="4131" max="4132" width="0" style="2" hidden="1" customWidth="1"/>
    <col min="4133" max="4134" width="11.6640625" style="2" customWidth="1"/>
    <col min="4135" max="4352" width="9" style="2"/>
    <col min="4353" max="4370" width="7.6640625" style="2" customWidth="1"/>
    <col min="4371" max="4374" width="4.6640625" style="2" customWidth="1"/>
    <col min="4375" max="4375" width="2.6640625" style="2" customWidth="1"/>
    <col min="4376" max="4376" width="11.6640625" style="2" customWidth="1"/>
    <col min="4377" max="4377" width="3" style="2" customWidth="1"/>
    <col min="4378" max="4378" width="11.6640625" style="2" customWidth="1"/>
    <col min="4379" max="4380" width="3.6640625" style="2" customWidth="1"/>
    <col min="4381" max="4381" width="4.6640625" style="2" customWidth="1"/>
    <col min="4382" max="4382" width="3.33203125" style="2" customWidth="1"/>
    <col min="4383" max="4384" width="4.6640625" style="2" customWidth="1"/>
    <col min="4385" max="4385" width="3.33203125" style="2" customWidth="1"/>
    <col min="4386" max="4386" width="4.6640625" style="2" customWidth="1"/>
    <col min="4387" max="4388" width="0" style="2" hidden="1" customWidth="1"/>
    <col min="4389" max="4390" width="11.6640625" style="2" customWidth="1"/>
    <col min="4391" max="4608" width="9" style="2"/>
    <col min="4609" max="4626" width="7.6640625" style="2" customWidth="1"/>
    <col min="4627" max="4630" width="4.6640625" style="2" customWidth="1"/>
    <col min="4631" max="4631" width="2.6640625" style="2" customWidth="1"/>
    <col min="4632" max="4632" width="11.6640625" style="2" customWidth="1"/>
    <col min="4633" max="4633" width="3" style="2" customWidth="1"/>
    <col min="4634" max="4634" width="11.6640625" style="2" customWidth="1"/>
    <col min="4635" max="4636" width="3.6640625" style="2" customWidth="1"/>
    <col min="4637" max="4637" width="4.6640625" style="2" customWidth="1"/>
    <col min="4638" max="4638" width="3.33203125" style="2" customWidth="1"/>
    <col min="4639" max="4640" width="4.6640625" style="2" customWidth="1"/>
    <col min="4641" max="4641" width="3.33203125" style="2" customWidth="1"/>
    <col min="4642" max="4642" width="4.6640625" style="2" customWidth="1"/>
    <col min="4643" max="4644" width="0" style="2" hidden="1" customWidth="1"/>
    <col min="4645" max="4646" width="11.6640625" style="2" customWidth="1"/>
    <col min="4647" max="4864" width="9" style="2"/>
    <col min="4865" max="4882" width="7.6640625" style="2" customWidth="1"/>
    <col min="4883" max="4886" width="4.6640625" style="2" customWidth="1"/>
    <col min="4887" max="4887" width="2.6640625" style="2" customWidth="1"/>
    <col min="4888" max="4888" width="11.6640625" style="2" customWidth="1"/>
    <col min="4889" max="4889" width="3" style="2" customWidth="1"/>
    <col min="4890" max="4890" width="11.6640625" style="2" customWidth="1"/>
    <col min="4891" max="4892" width="3.6640625" style="2" customWidth="1"/>
    <col min="4893" max="4893" width="4.6640625" style="2" customWidth="1"/>
    <col min="4894" max="4894" width="3.33203125" style="2" customWidth="1"/>
    <col min="4895" max="4896" width="4.6640625" style="2" customWidth="1"/>
    <col min="4897" max="4897" width="3.33203125" style="2" customWidth="1"/>
    <col min="4898" max="4898" width="4.6640625" style="2" customWidth="1"/>
    <col min="4899" max="4900" width="0" style="2" hidden="1" customWidth="1"/>
    <col min="4901" max="4902" width="11.6640625" style="2" customWidth="1"/>
    <col min="4903" max="5120" width="9" style="2"/>
    <col min="5121" max="5138" width="7.6640625" style="2" customWidth="1"/>
    <col min="5139" max="5142" width="4.6640625" style="2" customWidth="1"/>
    <col min="5143" max="5143" width="2.6640625" style="2" customWidth="1"/>
    <col min="5144" max="5144" width="11.6640625" style="2" customWidth="1"/>
    <col min="5145" max="5145" width="3" style="2" customWidth="1"/>
    <col min="5146" max="5146" width="11.6640625" style="2" customWidth="1"/>
    <col min="5147" max="5148" width="3.6640625" style="2" customWidth="1"/>
    <col min="5149" max="5149" width="4.6640625" style="2" customWidth="1"/>
    <col min="5150" max="5150" width="3.33203125" style="2" customWidth="1"/>
    <col min="5151" max="5152" width="4.6640625" style="2" customWidth="1"/>
    <col min="5153" max="5153" width="3.33203125" style="2" customWidth="1"/>
    <col min="5154" max="5154" width="4.6640625" style="2" customWidth="1"/>
    <col min="5155" max="5156" width="0" style="2" hidden="1" customWidth="1"/>
    <col min="5157" max="5158" width="11.6640625" style="2" customWidth="1"/>
    <col min="5159" max="5376" width="9" style="2"/>
    <col min="5377" max="5394" width="7.6640625" style="2" customWidth="1"/>
    <col min="5395" max="5398" width="4.6640625" style="2" customWidth="1"/>
    <col min="5399" max="5399" width="2.6640625" style="2" customWidth="1"/>
    <col min="5400" max="5400" width="11.6640625" style="2" customWidth="1"/>
    <col min="5401" max="5401" width="3" style="2" customWidth="1"/>
    <col min="5402" max="5402" width="11.6640625" style="2" customWidth="1"/>
    <col min="5403" max="5404" width="3.6640625" style="2" customWidth="1"/>
    <col min="5405" max="5405" width="4.6640625" style="2" customWidth="1"/>
    <col min="5406" max="5406" width="3.33203125" style="2" customWidth="1"/>
    <col min="5407" max="5408" width="4.6640625" style="2" customWidth="1"/>
    <col min="5409" max="5409" width="3.33203125" style="2" customWidth="1"/>
    <col min="5410" max="5410" width="4.6640625" style="2" customWidth="1"/>
    <col min="5411" max="5412" width="0" style="2" hidden="1" customWidth="1"/>
    <col min="5413" max="5414" width="11.6640625" style="2" customWidth="1"/>
    <col min="5415" max="5632" width="9" style="2"/>
    <col min="5633" max="5650" width="7.6640625" style="2" customWidth="1"/>
    <col min="5651" max="5654" width="4.6640625" style="2" customWidth="1"/>
    <col min="5655" max="5655" width="2.6640625" style="2" customWidth="1"/>
    <col min="5656" max="5656" width="11.6640625" style="2" customWidth="1"/>
    <col min="5657" max="5657" width="3" style="2" customWidth="1"/>
    <col min="5658" max="5658" width="11.6640625" style="2" customWidth="1"/>
    <col min="5659" max="5660" width="3.6640625" style="2" customWidth="1"/>
    <col min="5661" max="5661" width="4.6640625" style="2" customWidth="1"/>
    <col min="5662" max="5662" width="3.33203125" style="2" customWidth="1"/>
    <col min="5663" max="5664" width="4.6640625" style="2" customWidth="1"/>
    <col min="5665" max="5665" width="3.33203125" style="2" customWidth="1"/>
    <col min="5666" max="5666" width="4.6640625" style="2" customWidth="1"/>
    <col min="5667" max="5668" width="0" style="2" hidden="1" customWidth="1"/>
    <col min="5669" max="5670" width="11.6640625" style="2" customWidth="1"/>
    <col min="5671" max="5888" width="9" style="2"/>
    <col min="5889" max="5906" width="7.6640625" style="2" customWidth="1"/>
    <col min="5907" max="5910" width="4.6640625" style="2" customWidth="1"/>
    <col min="5911" max="5911" width="2.6640625" style="2" customWidth="1"/>
    <col min="5912" max="5912" width="11.6640625" style="2" customWidth="1"/>
    <col min="5913" max="5913" width="3" style="2" customWidth="1"/>
    <col min="5914" max="5914" width="11.6640625" style="2" customWidth="1"/>
    <col min="5915" max="5916" width="3.6640625" style="2" customWidth="1"/>
    <col min="5917" max="5917" width="4.6640625" style="2" customWidth="1"/>
    <col min="5918" max="5918" width="3.33203125" style="2" customWidth="1"/>
    <col min="5919" max="5920" width="4.6640625" style="2" customWidth="1"/>
    <col min="5921" max="5921" width="3.33203125" style="2" customWidth="1"/>
    <col min="5922" max="5922" width="4.6640625" style="2" customWidth="1"/>
    <col min="5923" max="5924" width="0" style="2" hidden="1" customWidth="1"/>
    <col min="5925" max="5926" width="11.6640625" style="2" customWidth="1"/>
    <col min="5927" max="6144" width="9" style="2"/>
    <col min="6145" max="6162" width="7.6640625" style="2" customWidth="1"/>
    <col min="6163" max="6166" width="4.6640625" style="2" customWidth="1"/>
    <col min="6167" max="6167" width="2.6640625" style="2" customWidth="1"/>
    <col min="6168" max="6168" width="11.6640625" style="2" customWidth="1"/>
    <col min="6169" max="6169" width="3" style="2" customWidth="1"/>
    <col min="6170" max="6170" width="11.6640625" style="2" customWidth="1"/>
    <col min="6171" max="6172" width="3.6640625" style="2" customWidth="1"/>
    <col min="6173" max="6173" width="4.6640625" style="2" customWidth="1"/>
    <col min="6174" max="6174" width="3.33203125" style="2" customWidth="1"/>
    <col min="6175" max="6176" width="4.6640625" style="2" customWidth="1"/>
    <col min="6177" max="6177" width="3.33203125" style="2" customWidth="1"/>
    <col min="6178" max="6178" width="4.6640625" style="2" customWidth="1"/>
    <col min="6179" max="6180" width="0" style="2" hidden="1" customWidth="1"/>
    <col min="6181" max="6182" width="11.6640625" style="2" customWidth="1"/>
    <col min="6183" max="6400" width="9" style="2"/>
    <col min="6401" max="6418" width="7.6640625" style="2" customWidth="1"/>
    <col min="6419" max="6422" width="4.6640625" style="2" customWidth="1"/>
    <col min="6423" max="6423" width="2.6640625" style="2" customWidth="1"/>
    <col min="6424" max="6424" width="11.6640625" style="2" customWidth="1"/>
    <col min="6425" max="6425" width="3" style="2" customWidth="1"/>
    <col min="6426" max="6426" width="11.6640625" style="2" customWidth="1"/>
    <col min="6427" max="6428" width="3.6640625" style="2" customWidth="1"/>
    <col min="6429" max="6429" width="4.6640625" style="2" customWidth="1"/>
    <col min="6430" max="6430" width="3.33203125" style="2" customWidth="1"/>
    <col min="6431" max="6432" width="4.6640625" style="2" customWidth="1"/>
    <col min="6433" max="6433" width="3.33203125" style="2" customWidth="1"/>
    <col min="6434" max="6434" width="4.6640625" style="2" customWidth="1"/>
    <col min="6435" max="6436" width="0" style="2" hidden="1" customWidth="1"/>
    <col min="6437" max="6438" width="11.6640625" style="2" customWidth="1"/>
    <col min="6439" max="6656" width="9" style="2"/>
    <col min="6657" max="6674" width="7.6640625" style="2" customWidth="1"/>
    <col min="6675" max="6678" width="4.6640625" style="2" customWidth="1"/>
    <col min="6679" max="6679" width="2.6640625" style="2" customWidth="1"/>
    <col min="6680" max="6680" width="11.6640625" style="2" customWidth="1"/>
    <col min="6681" max="6681" width="3" style="2" customWidth="1"/>
    <col min="6682" max="6682" width="11.6640625" style="2" customWidth="1"/>
    <col min="6683" max="6684" width="3.6640625" style="2" customWidth="1"/>
    <col min="6685" max="6685" width="4.6640625" style="2" customWidth="1"/>
    <col min="6686" max="6686" width="3.33203125" style="2" customWidth="1"/>
    <col min="6687" max="6688" width="4.6640625" style="2" customWidth="1"/>
    <col min="6689" max="6689" width="3.33203125" style="2" customWidth="1"/>
    <col min="6690" max="6690" width="4.6640625" style="2" customWidth="1"/>
    <col min="6691" max="6692" width="0" style="2" hidden="1" customWidth="1"/>
    <col min="6693" max="6694" width="11.6640625" style="2" customWidth="1"/>
    <col min="6695" max="6912" width="9" style="2"/>
    <col min="6913" max="6930" width="7.6640625" style="2" customWidth="1"/>
    <col min="6931" max="6934" width="4.6640625" style="2" customWidth="1"/>
    <col min="6935" max="6935" width="2.6640625" style="2" customWidth="1"/>
    <col min="6936" max="6936" width="11.6640625" style="2" customWidth="1"/>
    <col min="6937" max="6937" width="3" style="2" customWidth="1"/>
    <col min="6938" max="6938" width="11.6640625" style="2" customWidth="1"/>
    <col min="6939" max="6940" width="3.6640625" style="2" customWidth="1"/>
    <col min="6941" max="6941" width="4.6640625" style="2" customWidth="1"/>
    <col min="6942" max="6942" width="3.33203125" style="2" customWidth="1"/>
    <col min="6943" max="6944" width="4.6640625" style="2" customWidth="1"/>
    <col min="6945" max="6945" width="3.33203125" style="2" customWidth="1"/>
    <col min="6946" max="6946" width="4.6640625" style="2" customWidth="1"/>
    <col min="6947" max="6948" width="0" style="2" hidden="1" customWidth="1"/>
    <col min="6949" max="6950" width="11.6640625" style="2" customWidth="1"/>
    <col min="6951" max="7168" width="9" style="2"/>
    <col min="7169" max="7186" width="7.6640625" style="2" customWidth="1"/>
    <col min="7187" max="7190" width="4.6640625" style="2" customWidth="1"/>
    <col min="7191" max="7191" width="2.6640625" style="2" customWidth="1"/>
    <col min="7192" max="7192" width="11.6640625" style="2" customWidth="1"/>
    <col min="7193" max="7193" width="3" style="2" customWidth="1"/>
    <col min="7194" max="7194" width="11.6640625" style="2" customWidth="1"/>
    <col min="7195" max="7196" width="3.6640625" style="2" customWidth="1"/>
    <col min="7197" max="7197" width="4.6640625" style="2" customWidth="1"/>
    <col min="7198" max="7198" width="3.33203125" style="2" customWidth="1"/>
    <col min="7199" max="7200" width="4.6640625" style="2" customWidth="1"/>
    <col min="7201" max="7201" width="3.33203125" style="2" customWidth="1"/>
    <col min="7202" max="7202" width="4.6640625" style="2" customWidth="1"/>
    <col min="7203" max="7204" width="0" style="2" hidden="1" customWidth="1"/>
    <col min="7205" max="7206" width="11.6640625" style="2" customWidth="1"/>
    <col min="7207" max="7424" width="9" style="2"/>
    <col min="7425" max="7442" width="7.6640625" style="2" customWidth="1"/>
    <col min="7443" max="7446" width="4.6640625" style="2" customWidth="1"/>
    <col min="7447" max="7447" width="2.6640625" style="2" customWidth="1"/>
    <col min="7448" max="7448" width="11.6640625" style="2" customWidth="1"/>
    <col min="7449" max="7449" width="3" style="2" customWidth="1"/>
    <col min="7450" max="7450" width="11.6640625" style="2" customWidth="1"/>
    <col min="7451" max="7452" width="3.6640625" style="2" customWidth="1"/>
    <col min="7453" max="7453" width="4.6640625" style="2" customWidth="1"/>
    <col min="7454" max="7454" width="3.33203125" style="2" customWidth="1"/>
    <col min="7455" max="7456" width="4.6640625" style="2" customWidth="1"/>
    <col min="7457" max="7457" width="3.33203125" style="2" customWidth="1"/>
    <col min="7458" max="7458" width="4.6640625" style="2" customWidth="1"/>
    <col min="7459" max="7460" width="0" style="2" hidden="1" customWidth="1"/>
    <col min="7461" max="7462" width="11.6640625" style="2" customWidth="1"/>
    <col min="7463" max="7680" width="9" style="2"/>
    <col min="7681" max="7698" width="7.6640625" style="2" customWidth="1"/>
    <col min="7699" max="7702" width="4.6640625" style="2" customWidth="1"/>
    <col min="7703" max="7703" width="2.6640625" style="2" customWidth="1"/>
    <col min="7704" max="7704" width="11.6640625" style="2" customWidth="1"/>
    <col min="7705" max="7705" width="3" style="2" customWidth="1"/>
    <col min="7706" max="7706" width="11.6640625" style="2" customWidth="1"/>
    <col min="7707" max="7708" width="3.6640625" style="2" customWidth="1"/>
    <col min="7709" max="7709" width="4.6640625" style="2" customWidth="1"/>
    <col min="7710" max="7710" width="3.33203125" style="2" customWidth="1"/>
    <col min="7711" max="7712" width="4.6640625" style="2" customWidth="1"/>
    <col min="7713" max="7713" width="3.33203125" style="2" customWidth="1"/>
    <col min="7714" max="7714" width="4.6640625" style="2" customWidth="1"/>
    <col min="7715" max="7716" width="0" style="2" hidden="1" customWidth="1"/>
    <col min="7717" max="7718" width="11.6640625" style="2" customWidth="1"/>
    <col min="7719" max="7936" width="9" style="2"/>
    <col min="7937" max="7954" width="7.6640625" style="2" customWidth="1"/>
    <col min="7955" max="7958" width="4.6640625" style="2" customWidth="1"/>
    <col min="7959" max="7959" width="2.6640625" style="2" customWidth="1"/>
    <col min="7960" max="7960" width="11.6640625" style="2" customWidth="1"/>
    <col min="7961" max="7961" width="3" style="2" customWidth="1"/>
    <col min="7962" max="7962" width="11.6640625" style="2" customWidth="1"/>
    <col min="7963" max="7964" width="3.6640625" style="2" customWidth="1"/>
    <col min="7965" max="7965" width="4.6640625" style="2" customWidth="1"/>
    <col min="7966" max="7966" width="3.33203125" style="2" customWidth="1"/>
    <col min="7967" max="7968" width="4.6640625" style="2" customWidth="1"/>
    <col min="7969" max="7969" width="3.33203125" style="2" customWidth="1"/>
    <col min="7970" max="7970" width="4.6640625" style="2" customWidth="1"/>
    <col min="7971" max="7972" width="0" style="2" hidden="1" customWidth="1"/>
    <col min="7973" max="7974" width="11.6640625" style="2" customWidth="1"/>
    <col min="7975" max="8192" width="9" style="2"/>
    <col min="8193" max="8210" width="7.6640625" style="2" customWidth="1"/>
    <col min="8211" max="8214" width="4.6640625" style="2" customWidth="1"/>
    <col min="8215" max="8215" width="2.6640625" style="2" customWidth="1"/>
    <col min="8216" max="8216" width="11.6640625" style="2" customWidth="1"/>
    <col min="8217" max="8217" width="3" style="2" customWidth="1"/>
    <col min="8218" max="8218" width="11.6640625" style="2" customWidth="1"/>
    <col min="8219" max="8220" width="3.6640625" style="2" customWidth="1"/>
    <col min="8221" max="8221" width="4.6640625" style="2" customWidth="1"/>
    <col min="8222" max="8222" width="3.33203125" style="2" customWidth="1"/>
    <col min="8223" max="8224" width="4.6640625" style="2" customWidth="1"/>
    <col min="8225" max="8225" width="3.33203125" style="2" customWidth="1"/>
    <col min="8226" max="8226" width="4.6640625" style="2" customWidth="1"/>
    <col min="8227" max="8228" width="0" style="2" hidden="1" customWidth="1"/>
    <col min="8229" max="8230" width="11.6640625" style="2" customWidth="1"/>
    <col min="8231" max="8448" width="9" style="2"/>
    <col min="8449" max="8466" width="7.6640625" style="2" customWidth="1"/>
    <col min="8467" max="8470" width="4.6640625" style="2" customWidth="1"/>
    <col min="8471" max="8471" width="2.6640625" style="2" customWidth="1"/>
    <col min="8472" max="8472" width="11.6640625" style="2" customWidth="1"/>
    <col min="8473" max="8473" width="3" style="2" customWidth="1"/>
    <col min="8474" max="8474" width="11.6640625" style="2" customWidth="1"/>
    <col min="8475" max="8476" width="3.6640625" style="2" customWidth="1"/>
    <col min="8477" max="8477" width="4.6640625" style="2" customWidth="1"/>
    <col min="8478" max="8478" width="3.33203125" style="2" customWidth="1"/>
    <col min="8479" max="8480" width="4.6640625" style="2" customWidth="1"/>
    <col min="8481" max="8481" width="3.33203125" style="2" customWidth="1"/>
    <col min="8482" max="8482" width="4.6640625" style="2" customWidth="1"/>
    <col min="8483" max="8484" width="0" style="2" hidden="1" customWidth="1"/>
    <col min="8485" max="8486" width="11.6640625" style="2" customWidth="1"/>
    <col min="8487" max="8704" width="9" style="2"/>
    <col min="8705" max="8722" width="7.6640625" style="2" customWidth="1"/>
    <col min="8723" max="8726" width="4.6640625" style="2" customWidth="1"/>
    <col min="8727" max="8727" width="2.6640625" style="2" customWidth="1"/>
    <col min="8728" max="8728" width="11.6640625" style="2" customWidth="1"/>
    <col min="8729" max="8729" width="3" style="2" customWidth="1"/>
    <col min="8730" max="8730" width="11.6640625" style="2" customWidth="1"/>
    <col min="8731" max="8732" width="3.6640625" style="2" customWidth="1"/>
    <col min="8733" max="8733" width="4.6640625" style="2" customWidth="1"/>
    <col min="8734" max="8734" width="3.33203125" style="2" customWidth="1"/>
    <col min="8735" max="8736" width="4.6640625" style="2" customWidth="1"/>
    <col min="8737" max="8737" width="3.33203125" style="2" customWidth="1"/>
    <col min="8738" max="8738" width="4.6640625" style="2" customWidth="1"/>
    <col min="8739" max="8740" width="0" style="2" hidden="1" customWidth="1"/>
    <col min="8741" max="8742" width="11.6640625" style="2" customWidth="1"/>
    <col min="8743" max="8960" width="9" style="2"/>
    <col min="8961" max="8978" width="7.6640625" style="2" customWidth="1"/>
    <col min="8979" max="8982" width="4.6640625" style="2" customWidth="1"/>
    <col min="8983" max="8983" width="2.6640625" style="2" customWidth="1"/>
    <col min="8984" max="8984" width="11.6640625" style="2" customWidth="1"/>
    <col min="8985" max="8985" width="3" style="2" customWidth="1"/>
    <col min="8986" max="8986" width="11.6640625" style="2" customWidth="1"/>
    <col min="8987" max="8988" width="3.6640625" style="2" customWidth="1"/>
    <col min="8989" max="8989" width="4.6640625" style="2" customWidth="1"/>
    <col min="8990" max="8990" width="3.33203125" style="2" customWidth="1"/>
    <col min="8991" max="8992" width="4.6640625" style="2" customWidth="1"/>
    <col min="8993" max="8993" width="3.33203125" style="2" customWidth="1"/>
    <col min="8994" max="8994" width="4.6640625" style="2" customWidth="1"/>
    <col min="8995" max="8996" width="0" style="2" hidden="1" customWidth="1"/>
    <col min="8997" max="8998" width="11.6640625" style="2" customWidth="1"/>
    <col min="8999" max="9216" width="9" style="2"/>
    <col min="9217" max="9234" width="7.6640625" style="2" customWidth="1"/>
    <col min="9235" max="9238" width="4.6640625" style="2" customWidth="1"/>
    <col min="9239" max="9239" width="2.6640625" style="2" customWidth="1"/>
    <col min="9240" max="9240" width="11.6640625" style="2" customWidth="1"/>
    <col min="9241" max="9241" width="3" style="2" customWidth="1"/>
    <col min="9242" max="9242" width="11.6640625" style="2" customWidth="1"/>
    <col min="9243" max="9244" width="3.6640625" style="2" customWidth="1"/>
    <col min="9245" max="9245" width="4.6640625" style="2" customWidth="1"/>
    <col min="9246" max="9246" width="3.33203125" style="2" customWidth="1"/>
    <col min="9247" max="9248" width="4.6640625" style="2" customWidth="1"/>
    <col min="9249" max="9249" width="3.33203125" style="2" customWidth="1"/>
    <col min="9250" max="9250" width="4.6640625" style="2" customWidth="1"/>
    <col min="9251" max="9252" width="0" style="2" hidden="1" customWidth="1"/>
    <col min="9253" max="9254" width="11.6640625" style="2" customWidth="1"/>
    <col min="9255" max="9472" width="9" style="2"/>
    <col min="9473" max="9490" width="7.6640625" style="2" customWidth="1"/>
    <col min="9491" max="9494" width="4.6640625" style="2" customWidth="1"/>
    <col min="9495" max="9495" width="2.6640625" style="2" customWidth="1"/>
    <col min="9496" max="9496" width="11.6640625" style="2" customWidth="1"/>
    <col min="9497" max="9497" width="3" style="2" customWidth="1"/>
    <col min="9498" max="9498" width="11.6640625" style="2" customWidth="1"/>
    <col min="9499" max="9500" width="3.6640625" style="2" customWidth="1"/>
    <col min="9501" max="9501" width="4.6640625" style="2" customWidth="1"/>
    <col min="9502" max="9502" width="3.33203125" style="2" customWidth="1"/>
    <col min="9503" max="9504" width="4.6640625" style="2" customWidth="1"/>
    <col min="9505" max="9505" width="3.33203125" style="2" customWidth="1"/>
    <col min="9506" max="9506" width="4.6640625" style="2" customWidth="1"/>
    <col min="9507" max="9508" width="0" style="2" hidden="1" customWidth="1"/>
    <col min="9509" max="9510" width="11.6640625" style="2" customWidth="1"/>
    <col min="9511" max="9728" width="9" style="2"/>
    <col min="9729" max="9746" width="7.6640625" style="2" customWidth="1"/>
    <col min="9747" max="9750" width="4.6640625" style="2" customWidth="1"/>
    <col min="9751" max="9751" width="2.6640625" style="2" customWidth="1"/>
    <col min="9752" max="9752" width="11.6640625" style="2" customWidth="1"/>
    <col min="9753" max="9753" width="3" style="2" customWidth="1"/>
    <col min="9754" max="9754" width="11.6640625" style="2" customWidth="1"/>
    <col min="9755" max="9756" width="3.6640625" style="2" customWidth="1"/>
    <col min="9757" max="9757" width="4.6640625" style="2" customWidth="1"/>
    <col min="9758" max="9758" width="3.33203125" style="2" customWidth="1"/>
    <col min="9759" max="9760" width="4.6640625" style="2" customWidth="1"/>
    <col min="9761" max="9761" width="3.33203125" style="2" customWidth="1"/>
    <col min="9762" max="9762" width="4.6640625" style="2" customWidth="1"/>
    <col min="9763" max="9764" width="0" style="2" hidden="1" customWidth="1"/>
    <col min="9765" max="9766" width="11.6640625" style="2" customWidth="1"/>
    <col min="9767" max="9984" width="9" style="2"/>
    <col min="9985" max="10002" width="7.6640625" style="2" customWidth="1"/>
    <col min="10003" max="10006" width="4.6640625" style="2" customWidth="1"/>
    <col min="10007" max="10007" width="2.6640625" style="2" customWidth="1"/>
    <col min="10008" max="10008" width="11.6640625" style="2" customWidth="1"/>
    <col min="10009" max="10009" width="3" style="2" customWidth="1"/>
    <col min="10010" max="10010" width="11.6640625" style="2" customWidth="1"/>
    <col min="10011" max="10012" width="3.6640625" style="2" customWidth="1"/>
    <col min="10013" max="10013" width="4.6640625" style="2" customWidth="1"/>
    <col min="10014" max="10014" width="3.33203125" style="2" customWidth="1"/>
    <col min="10015" max="10016" width="4.6640625" style="2" customWidth="1"/>
    <col min="10017" max="10017" width="3.33203125" style="2" customWidth="1"/>
    <col min="10018" max="10018" width="4.6640625" style="2" customWidth="1"/>
    <col min="10019" max="10020" width="0" style="2" hidden="1" customWidth="1"/>
    <col min="10021" max="10022" width="11.6640625" style="2" customWidth="1"/>
    <col min="10023" max="10240" width="9" style="2"/>
    <col min="10241" max="10258" width="7.6640625" style="2" customWidth="1"/>
    <col min="10259" max="10262" width="4.6640625" style="2" customWidth="1"/>
    <col min="10263" max="10263" width="2.6640625" style="2" customWidth="1"/>
    <col min="10264" max="10264" width="11.6640625" style="2" customWidth="1"/>
    <col min="10265" max="10265" width="3" style="2" customWidth="1"/>
    <col min="10266" max="10266" width="11.6640625" style="2" customWidth="1"/>
    <col min="10267" max="10268" width="3.6640625" style="2" customWidth="1"/>
    <col min="10269" max="10269" width="4.6640625" style="2" customWidth="1"/>
    <col min="10270" max="10270" width="3.33203125" style="2" customWidth="1"/>
    <col min="10271" max="10272" width="4.6640625" style="2" customWidth="1"/>
    <col min="10273" max="10273" width="3.33203125" style="2" customWidth="1"/>
    <col min="10274" max="10274" width="4.6640625" style="2" customWidth="1"/>
    <col min="10275" max="10276" width="0" style="2" hidden="1" customWidth="1"/>
    <col min="10277" max="10278" width="11.6640625" style="2" customWidth="1"/>
    <col min="10279" max="10496" width="9" style="2"/>
    <col min="10497" max="10514" width="7.6640625" style="2" customWidth="1"/>
    <col min="10515" max="10518" width="4.6640625" style="2" customWidth="1"/>
    <col min="10519" max="10519" width="2.6640625" style="2" customWidth="1"/>
    <col min="10520" max="10520" width="11.6640625" style="2" customWidth="1"/>
    <col min="10521" max="10521" width="3" style="2" customWidth="1"/>
    <col min="10522" max="10522" width="11.6640625" style="2" customWidth="1"/>
    <col min="10523" max="10524" width="3.6640625" style="2" customWidth="1"/>
    <col min="10525" max="10525" width="4.6640625" style="2" customWidth="1"/>
    <col min="10526" max="10526" width="3.33203125" style="2" customWidth="1"/>
    <col min="10527" max="10528" width="4.6640625" style="2" customWidth="1"/>
    <col min="10529" max="10529" width="3.33203125" style="2" customWidth="1"/>
    <col min="10530" max="10530" width="4.6640625" style="2" customWidth="1"/>
    <col min="10531" max="10532" width="0" style="2" hidden="1" customWidth="1"/>
    <col min="10533" max="10534" width="11.6640625" style="2" customWidth="1"/>
    <col min="10535" max="10752" width="9" style="2"/>
    <col min="10753" max="10770" width="7.6640625" style="2" customWidth="1"/>
    <col min="10771" max="10774" width="4.6640625" style="2" customWidth="1"/>
    <col min="10775" max="10775" width="2.6640625" style="2" customWidth="1"/>
    <col min="10776" max="10776" width="11.6640625" style="2" customWidth="1"/>
    <col min="10777" max="10777" width="3" style="2" customWidth="1"/>
    <col min="10778" max="10778" width="11.6640625" style="2" customWidth="1"/>
    <col min="10779" max="10780" width="3.6640625" style="2" customWidth="1"/>
    <col min="10781" max="10781" width="4.6640625" style="2" customWidth="1"/>
    <col min="10782" max="10782" width="3.33203125" style="2" customWidth="1"/>
    <col min="10783" max="10784" width="4.6640625" style="2" customWidth="1"/>
    <col min="10785" max="10785" width="3.33203125" style="2" customWidth="1"/>
    <col min="10786" max="10786" width="4.6640625" style="2" customWidth="1"/>
    <col min="10787" max="10788" width="0" style="2" hidden="1" customWidth="1"/>
    <col min="10789" max="10790" width="11.6640625" style="2" customWidth="1"/>
    <col min="10791" max="11008" width="9" style="2"/>
    <col min="11009" max="11026" width="7.6640625" style="2" customWidth="1"/>
    <col min="11027" max="11030" width="4.6640625" style="2" customWidth="1"/>
    <col min="11031" max="11031" width="2.6640625" style="2" customWidth="1"/>
    <col min="11032" max="11032" width="11.6640625" style="2" customWidth="1"/>
    <col min="11033" max="11033" width="3" style="2" customWidth="1"/>
    <col min="11034" max="11034" width="11.6640625" style="2" customWidth="1"/>
    <col min="11035" max="11036" width="3.6640625" style="2" customWidth="1"/>
    <col min="11037" max="11037" width="4.6640625" style="2" customWidth="1"/>
    <col min="11038" max="11038" width="3.33203125" style="2" customWidth="1"/>
    <col min="11039" max="11040" width="4.6640625" style="2" customWidth="1"/>
    <col min="11041" max="11041" width="3.33203125" style="2" customWidth="1"/>
    <col min="11042" max="11042" width="4.6640625" style="2" customWidth="1"/>
    <col min="11043" max="11044" width="0" style="2" hidden="1" customWidth="1"/>
    <col min="11045" max="11046" width="11.6640625" style="2" customWidth="1"/>
    <col min="11047" max="11264" width="9" style="2"/>
    <col min="11265" max="11282" width="7.6640625" style="2" customWidth="1"/>
    <col min="11283" max="11286" width="4.6640625" style="2" customWidth="1"/>
    <col min="11287" max="11287" width="2.6640625" style="2" customWidth="1"/>
    <col min="11288" max="11288" width="11.6640625" style="2" customWidth="1"/>
    <col min="11289" max="11289" width="3" style="2" customWidth="1"/>
    <col min="11290" max="11290" width="11.6640625" style="2" customWidth="1"/>
    <col min="11291" max="11292" width="3.6640625" style="2" customWidth="1"/>
    <col min="11293" max="11293" width="4.6640625" style="2" customWidth="1"/>
    <col min="11294" max="11294" width="3.33203125" style="2" customWidth="1"/>
    <col min="11295" max="11296" width="4.6640625" style="2" customWidth="1"/>
    <col min="11297" max="11297" width="3.33203125" style="2" customWidth="1"/>
    <col min="11298" max="11298" width="4.6640625" style="2" customWidth="1"/>
    <col min="11299" max="11300" width="0" style="2" hidden="1" customWidth="1"/>
    <col min="11301" max="11302" width="11.6640625" style="2" customWidth="1"/>
    <col min="11303" max="11520" width="9" style="2"/>
    <col min="11521" max="11538" width="7.6640625" style="2" customWidth="1"/>
    <col min="11539" max="11542" width="4.6640625" style="2" customWidth="1"/>
    <col min="11543" max="11543" width="2.6640625" style="2" customWidth="1"/>
    <col min="11544" max="11544" width="11.6640625" style="2" customWidth="1"/>
    <col min="11545" max="11545" width="3" style="2" customWidth="1"/>
    <col min="11546" max="11546" width="11.6640625" style="2" customWidth="1"/>
    <col min="11547" max="11548" width="3.6640625" style="2" customWidth="1"/>
    <col min="11549" max="11549" width="4.6640625" style="2" customWidth="1"/>
    <col min="11550" max="11550" width="3.33203125" style="2" customWidth="1"/>
    <col min="11551" max="11552" width="4.6640625" style="2" customWidth="1"/>
    <col min="11553" max="11553" width="3.33203125" style="2" customWidth="1"/>
    <col min="11554" max="11554" width="4.6640625" style="2" customWidth="1"/>
    <col min="11555" max="11556" width="0" style="2" hidden="1" customWidth="1"/>
    <col min="11557" max="11558" width="11.6640625" style="2" customWidth="1"/>
    <col min="11559" max="11776" width="9" style="2"/>
    <col min="11777" max="11794" width="7.6640625" style="2" customWidth="1"/>
    <col min="11795" max="11798" width="4.6640625" style="2" customWidth="1"/>
    <col min="11799" max="11799" width="2.6640625" style="2" customWidth="1"/>
    <col min="11800" max="11800" width="11.6640625" style="2" customWidth="1"/>
    <col min="11801" max="11801" width="3" style="2" customWidth="1"/>
    <col min="11802" max="11802" width="11.6640625" style="2" customWidth="1"/>
    <col min="11803" max="11804" width="3.6640625" style="2" customWidth="1"/>
    <col min="11805" max="11805" width="4.6640625" style="2" customWidth="1"/>
    <col min="11806" max="11806" width="3.33203125" style="2" customWidth="1"/>
    <col min="11807" max="11808" width="4.6640625" style="2" customWidth="1"/>
    <col min="11809" max="11809" width="3.33203125" style="2" customWidth="1"/>
    <col min="11810" max="11810" width="4.6640625" style="2" customWidth="1"/>
    <col min="11811" max="11812" width="0" style="2" hidden="1" customWidth="1"/>
    <col min="11813" max="11814" width="11.6640625" style="2" customWidth="1"/>
    <col min="11815" max="12032" width="9" style="2"/>
    <col min="12033" max="12050" width="7.6640625" style="2" customWidth="1"/>
    <col min="12051" max="12054" width="4.6640625" style="2" customWidth="1"/>
    <col min="12055" max="12055" width="2.6640625" style="2" customWidth="1"/>
    <col min="12056" max="12056" width="11.6640625" style="2" customWidth="1"/>
    <col min="12057" max="12057" width="3" style="2" customWidth="1"/>
    <col min="12058" max="12058" width="11.6640625" style="2" customWidth="1"/>
    <col min="12059" max="12060" width="3.6640625" style="2" customWidth="1"/>
    <col min="12061" max="12061" width="4.6640625" style="2" customWidth="1"/>
    <col min="12062" max="12062" width="3.33203125" style="2" customWidth="1"/>
    <col min="12063" max="12064" width="4.6640625" style="2" customWidth="1"/>
    <col min="12065" max="12065" width="3.33203125" style="2" customWidth="1"/>
    <col min="12066" max="12066" width="4.6640625" style="2" customWidth="1"/>
    <col min="12067" max="12068" width="0" style="2" hidden="1" customWidth="1"/>
    <col min="12069" max="12070" width="11.6640625" style="2" customWidth="1"/>
    <col min="12071" max="12288" width="9" style="2"/>
    <col min="12289" max="12306" width="7.6640625" style="2" customWidth="1"/>
    <col min="12307" max="12310" width="4.6640625" style="2" customWidth="1"/>
    <col min="12311" max="12311" width="2.6640625" style="2" customWidth="1"/>
    <col min="12312" max="12312" width="11.6640625" style="2" customWidth="1"/>
    <col min="12313" max="12313" width="3" style="2" customWidth="1"/>
    <col min="12314" max="12314" width="11.6640625" style="2" customWidth="1"/>
    <col min="12315" max="12316" width="3.6640625" style="2" customWidth="1"/>
    <col min="12317" max="12317" width="4.6640625" style="2" customWidth="1"/>
    <col min="12318" max="12318" width="3.33203125" style="2" customWidth="1"/>
    <col min="12319" max="12320" width="4.6640625" style="2" customWidth="1"/>
    <col min="12321" max="12321" width="3.33203125" style="2" customWidth="1"/>
    <col min="12322" max="12322" width="4.6640625" style="2" customWidth="1"/>
    <col min="12323" max="12324" width="0" style="2" hidden="1" customWidth="1"/>
    <col min="12325" max="12326" width="11.6640625" style="2" customWidth="1"/>
    <col min="12327" max="12544" width="9" style="2"/>
    <col min="12545" max="12562" width="7.6640625" style="2" customWidth="1"/>
    <col min="12563" max="12566" width="4.6640625" style="2" customWidth="1"/>
    <col min="12567" max="12567" width="2.6640625" style="2" customWidth="1"/>
    <col min="12568" max="12568" width="11.6640625" style="2" customWidth="1"/>
    <col min="12569" max="12569" width="3" style="2" customWidth="1"/>
    <col min="12570" max="12570" width="11.6640625" style="2" customWidth="1"/>
    <col min="12571" max="12572" width="3.6640625" style="2" customWidth="1"/>
    <col min="12573" max="12573" width="4.6640625" style="2" customWidth="1"/>
    <col min="12574" max="12574" width="3.33203125" style="2" customWidth="1"/>
    <col min="12575" max="12576" width="4.6640625" style="2" customWidth="1"/>
    <col min="12577" max="12577" width="3.33203125" style="2" customWidth="1"/>
    <col min="12578" max="12578" width="4.6640625" style="2" customWidth="1"/>
    <col min="12579" max="12580" width="0" style="2" hidden="1" customWidth="1"/>
    <col min="12581" max="12582" width="11.6640625" style="2" customWidth="1"/>
    <col min="12583" max="12800" width="9" style="2"/>
    <col min="12801" max="12818" width="7.6640625" style="2" customWidth="1"/>
    <col min="12819" max="12822" width="4.6640625" style="2" customWidth="1"/>
    <col min="12823" max="12823" width="2.6640625" style="2" customWidth="1"/>
    <col min="12824" max="12824" width="11.6640625" style="2" customWidth="1"/>
    <col min="12825" max="12825" width="3" style="2" customWidth="1"/>
    <col min="12826" max="12826" width="11.6640625" style="2" customWidth="1"/>
    <col min="12827" max="12828" width="3.6640625" style="2" customWidth="1"/>
    <col min="12829" max="12829" width="4.6640625" style="2" customWidth="1"/>
    <col min="12830" max="12830" width="3.33203125" style="2" customWidth="1"/>
    <col min="12831" max="12832" width="4.6640625" style="2" customWidth="1"/>
    <col min="12833" max="12833" width="3.33203125" style="2" customWidth="1"/>
    <col min="12834" max="12834" width="4.6640625" style="2" customWidth="1"/>
    <col min="12835" max="12836" width="0" style="2" hidden="1" customWidth="1"/>
    <col min="12837" max="12838" width="11.6640625" style="2" customWidth="1"/>
    <col min="12839" max="13056" width="9" style="2"/>
    <col min="13057" max="13074" width="7.6640625" style="2" customWidth="1"/>
    <col min="13075" max="13078" width="4.6640625" style="2" customWidth="1"/>
    <col min="13079" max="13079" width="2.6640625" style="2" customWidth="1"/>
    <col min="13080" max="13080" width="11.6640625" style="2" customWidth="1"/>
    <col min="13081" max="13081" width="3" style="2" customWidth="1"/>
    <col min="13082" max="13082" width="11.6640625" style="2" customWidth="1"/>
    <col min="13083" max="13084" width="3.6640625" style="2" customWidth="1"/>
    <col min="13085" max="13085" width="4.6640625" style="2" customWidth="1"/>
    <col min="13086" max="13086" width="3.33203125" style="2" customWidth="1"/>
    <col min="13087" max="13088" width="4.6640625" style="2" customWidth="1"/>
    <col min="13089" max="13089" width="3.33203125" style="2" customWidth="1"/>
    <col min="13090" max="13090" width="4.6640625" style="2" customWidth="1"/>
    <col min="13091" max="13092" width="0" style="2" hidden="1" customWidth="1"/>
    <col min="13093" max="13094" width="11.6640625" style="2" customWidth="1"/>
    <col min="13095" max="13312" width="9" style="2"/>
    <col min="13313" max="13330" width="7.6640625" style="2" customWidth="1"/>
    <col min="13331" max="13334" width="4.6640625" style="2" customWidth="1"/>
    <col min="13335" max="13335" width="2.6640625" style="2" customWidth="1"/>
    <col min="13336" max="13336" width="11.6640625" style="2" customWidth="1"/>
    <col min="13337" max="13337" width="3" style="2" customWidth="1"/>
    <col min="13338" max="13338" width="11.6640625" style="2" customWidth="1"/>
    <col min="13339" max="13340" width="3.6640625" style="2" customWidth="1"/>
    <col min="13341" max="13341" width="4.6640625" style="2" customWidth="1"/>
    <col min="13342" max="13342" width="3.33203125" style="2" customWidth="1"/>
    <col min="13343" max="13344" width="4.6640625" style="2" customWidth="1"/>
    <col min="13345" max="13345" width="3.33203125" style="2" customWidth="1"/>
    <col min="13346" max="13346" width="4.6640625" style="2" customWidth="1"/>
    <col min="13347" max="13348" width="0" style="2" hidden="1" customWidth="1"/>
    <col min="13349" max="13350" width="11.6640625" style="2" customWidth="1"/>
    <col min="13351" max="13568" width="9" style="2"/>
    <col min="13569" max="13586" width="7.6640625" style="2" customWidth="1"/>
    <col min="13587" max="13590" width="4.6640625" style="2" customWidth="1"/>
    <col min="13591" max="13591" width="2.6640625" style="2" customWidth="1"/>
    <col min="13592" max="13592" width="11.6640625" style="2" customWidth="1"/>
    <col min="13593" max="13593" width="3" style="2" customWidth="1"/>
    <col min="13594" max="13594" width="11.6640625" style="2" customWidth="1"/>
    <col min="13595" max="13596" width="3.6640625" style="2" customWidth="1"/>
    <col min="13597" max="13597" width="4.6640625" style="2" customWidth="1"/>
    <col min="13598" max="13598" width="3.33203125" style="2" customWidth="1"/>
    <col min="13599" max="13600" width="4.6640625" style="2" customWidth="1"/>
    <col min="13601" max="13601" width="3.33203125" style="2" customWidth="1"/>
    <col min="13602" max="13602" width="4.6640625" style="2" customWidth="1"/>
    <col min="13603" max="13604" width="0" style="2" hidden="1" customWidth="1"/>
    <col min="13605" max="13606" width="11.6640625" style="2" customWidth="1"/>
    <col min="13607" max="13824" width="9" style="2"/>
    <col min="13825" max="13842" width="7.6640625" style="2" customWidth="1"/>
    <col min="13843" max="13846" width="4.6640625" style="2" customWidth="1"/>
    <col min="13847" max="13847" width="2.6640625" style="2" customWidth="1"/>
    <col min="13848" max="13848" width="11.6640625" style="2" customWidth="1"/>
    <col min="13849" max="13849" width="3" style="2" customWidth="1"/>
    <col min="13850" max="13850" width="11.6640625" style="2" customWidth="1"/>
    <col min="13851" max="13852" width="3.6640625" style="2" customWidth="1"/>
    <col min="13853" max="13853" width="4.6640625" style="2" customWidth="1"/>
    <col min="13854" max="13854" width="3.33203125" style="2" customWidth="1"/>
    <col min="13855" max="13856" width="4.6640625" style="2" customWidth="1"/>
    <col min="13857" max="13857" width="3.33203125" style="2" customWidth="1"/>
    <col min="13858" max="13858" width="4.6640625" style="2" customWidth="1"/>
    <col min="13859" max="13860" width="0" style="2" hidden="1" customWidth="1"/>
    <col min="13861" max="13862" width="11.6640625" style="2" customWidth="1"/>
    <col min="13863" max="14080" width="9" style="2"/>
    <col min="14081" max="14098" width="7.6640625" style="2" customWidth="1"/>
    <col min="14099" max="14102" width="4.6640625" style="2" customWidth="1"/>
    <col min="14103" max="14103" width="2.6640625" style="2" customWidth="1"/>
    <col min="14104" max="14104" width="11.6640625" style="2" customWidth="1"/>
    <col min="14105" max="14105" width="3" style="2" customWidth="1"/>
    <col min="14106" max="14106" width="11.6640625" style="2" customWidth="1"/>
    <col min="14107" max="14108" width="3.6640625" style="2" customWidth="1"/>
    <col min="14109" max="14109" width="4.6640625" style="2" customWidth="1"/>
    <col min="14110" max="14110" width="3.33203125" style="2" customWidth="1"/>
    <col min="14111" max="14112" width="4.6640625" style="2" customWidth="1"/>
    <col min="14113" max="14113" width="3.33203125" style="2" customWidth="1"/>
    <col min="14114" max="14114" width="4.6640625" style="2" customWidth="1"/>
    <col min="14115" max="14116" width="0" style="2" hidden="1" customWidth="1"/>
    <col min="14117" max="14118" width="11.6640625" style="2" customWidth="1"/>
    <col min="14119" max="14336" width="9" style="2"/>
    <col min="14337" max="14354" width="7.6640625" style="2" customWidth="1"/>
    <col min="14355" max="14358" width="4.6640625" style="2" customWidth="1"/>
    <col min="14359" max="14359" width="2.6640625" style="2" customWidth="1"/>
    <col min="14360" max="14360" width="11.6640625" style="2" customWidth="1"/>
    <col min="14361" max="14361" width="3" style="2" customWidth="1"/>
    <col min="14362" max="14362" width="11.6640625" style="2" customWidth="1"/>
    <col min="14363" max="14364" width="3.6640625" style="2" customWidth="1"/>
    <col min="14365" max="14365" width="4.6640625" style="2" customWidth="1"/>
    <col min="14366" max="14366" width="3.33203125" style="2" customWidth="1"/>
    <col min="14367" max="14368" width="4.6640625" style="2" customWidth="1"/>
    <col min="14369" max="14369" width="3.33203125" style="2" customWidth="1"/>
    <col min="14370" max="14370" width="4.6640625" style="2" customWidth="1"/>
    <col min="14371" max="14372" width="0" style="2" hidden="1" customWidth="1"/>
    <col min="14373" max="14374" width="11.6640625" style="2" customWidth="1"/>
    <col min="14375" max="14592" width="9" style="2"/>
    <col min="14593" max="14610" width="7.6640625" style="2" customWidth="1"/>
    <col min="14611" max="14614" width="4.6640625" style="2" customWidth="1"/>
    <col min="14615" max="14615" width="2.6640625" style="2" customWidth="1"/>
    <col min="14616" max="14616" width="11.6640625" style="2" customWidth="1"/>
    <col min="14617" max="14617" width="3" style="2" customWidth="1"/>
    <col min="14618" max="14618" width="11.6640625" style="2" customWidth="1"/>
    <col min="14619" max="14620" width="3.6640625" style="2" customWidth="1"/>
    <col min="14621" max="14621" width="4.6640625" style="2" customWidth="1"/>
    <col min="14622" max="14622" width="3.33203125" style="2" customWidth="1"/>
    <col min="14623" max="14624" width="4.6640625" style="2" customWidth="1"/>
    <col min="14625" max="14625" width="3.33203125" style="2" customWidth="1"/>
    <col min="14626" max="14626" width="4.6640625" style="2" customWidth="1"/>
    <col min="14627" max="14628" width="0" style="2" hidden="1" customWidth="1"/>
    <col min="14629" max="14630" width="11.6640625" style="2" customWidth="1"/>
    <col min="14631" max="14848" width="9" style="2"/>
    <col min="14849" max="14866" width="7.6640625" style="2" customWidth="1"/>
    <col min="14867" max="14870" width="4.6640625" style="2" customWidth="1"/>
    <col min="14871" max="14871" width="2.6640625" style="2" customWidth="1"/>
    <col min="14872" max="14872" width="11.6640625" style="2" customWidth="1"/>
    <col min="14873" max="14873" width="3" style="2" customWidth="1"/>
    <col min="14874" max="14874" width="11.6640625" style="2" customWidth="1"/>
    <col min="14875" max="14876" width="3.6640625" style="2" customWidth="1"/>
    <col min="14877" max="14877" width="4.6640625" style="2" customWidth="1"/>
    <col min="14878" max="14878" width="3.33203125" style="2" customWidth="1"/>
    <col min="14879" max="14880" width="4.6640625" style="2" customWidth="1"/>
    <col min="14881" max="14881" width="3.33203125" style="2" customWidth="1"/>
    <col min="14882" max="14882" width="4.6640625" style="2" customWidth="1"/>
    <col min="14883" max="14884" width="0" style="2" hidden="1" customWidth="1"/>
    <col min="14885" max="14886" width="11.6640625" style="2" customWidth="1"/>
    <col min="14887" max="15104" width="9" style="2"/>
    <col min="15105" max="15122" width="7.6640625" style="2" customWidth="1"/>
    <col min="15123" max="15126" width="4.6640625" style="2" customWidth="1"/>
    <col min="15127" max="15127" width="2.6640625" style="2" customWidth="1"/>
    <col min="15128" max="15128" width="11.6640625" style="2" customWidth="1"/>
    <col min="15129" max="15129" width="3" style="2" customWidth="1"/>
    <col min="15130" max="15130" width="11.6640625" style="2" customWidth="1"/>
    <col min="15131" max="15132" width="3.6640625" style="2" customWidth="1"/>
    <col min="15133" max="15133" width="4.6640625" style="2" customWidth="1"/>
    <col min="15134" max="15134" width="3.33203125" style="2" customWidth="1"/>
    <col min="15135" max="15136" width="4.6640625" style="2" customWidth="1"/>
    <col min="15137" max="15137" width="3.33203125" style="2" customWidth="1"/>
    <col min="15138" max="15138" width="4.6640625" style="2" customWidth="1"/>
    <col min="15139" max="15140" width="0" style="2" hidden="1" customWidth="1"/>
    <col min="15141" max="15142" width="11.6640625" style="2" customWidth="1"/>
    <col min="15143" max="15360" width="9" style="2"/>
    <col min="15361" max="15378" width="7.6640625" style="2" customWidth="1"/>
    <col min="15379" max="15382" width="4.6640625" style="2" customWidth="1"/>
    <col min="15383" max="15383" width="2.6640625" style="2" customWidth="1"/>
    <col min="15384" max="15384" width="11.6640625" style="2" customWidth="1"/>
    <col min="15385" max="15385" width="3" style="2" customWidth="1"/>
    <col min="15386" max="15386" width="11.6640625" style="2" customWidth="1"/>
    <col min="15387" max="15388" width="3.6640625" style="2" customWidth="1"/>
    <col min="15389" max="15389" width="4.6640625" style="2" customWidth="1"/>
    <col min="15390" max="15390" width="3.33203125" style="2" customWidth="1"/>
    <col min="15391" max="15392" width="4.6640625" style="2" customWidth="1"/>
    <col min="15393" max="15393" width="3.33203125" style="2" customWidth="1"/>
    <col min="15394" max="15394" width="4.6640625" style="2" customWidth="1"/>
    <col min="15395" max="15396" width="0" style="2" hidden="1" customWidth="1"/>
    <col min="15397" max="15398" width="11.6640625" style="2" customWidth="1"/>
    <col min="15399" max="15616" width="9" style="2"/>
    <col min="15617" max="15634" width="7.6640625" style="2" customWidth="1"/>
    <col min="15635" max="15638" width="4.6640625" style="2" customWidth="1"/>
    <col min="15639" max="15639" width="2.6640625" style="2" customWidth="1"/>
    <col min="15640" max="15640" width="11.6640625" style="2" customWidth="1"/>
    <col min="15641" max="15641" width="3" style="2" customWidth="1"/>
    <col min="15642" max="15642" width="11.6640625" style="2" customWidth="1"/>
    <col min="15643" max="15644" width="3.6640625" style="2" customWidth="1"/>
    <col min="15645" max="15645" width="4.6640625" style="2" customWidth="1"/>
    <col min="15646" max="15646" width="3.33203125" style="2" customWidth="1"/>
    <col min="15647" max="15648" width="4.6640625" style="2" customWidth="1"/>
    <col min="15649" max="15649" width="3.33203125" style="2" customWidth="1"/>
    <col min="15650" max="15650" width="4.6640625" style="2" customWidth="1"/>
    <col min="15651" max="15652" width="0" style="2" hidden="1" customWidth="1"/>
    <col min="15653" max="15654" width="11.6640625" style="2" customWidth="1"/>
    <col min="15655" max="15872" width="9" style="2"/>
    <col min="15873" max="15890" width="7.6640625" style="2" customWidth="1"/>
    <col min="15891" max="15894" width="4.6640625" style="2" customWidth="1"/>
    <col min="15895" max="15895" width="2.6640625" style="2" customWidth="1"/>
    <col min="15896" max="15896" width="11.6640625" style="2" customWidth="1"/>
    <col min="15897" max="15897" width="3" style="2" customWidth="1"/>
    <col min="15898" max="15898" width="11.6640625" style="2" customWidth="1"/>
    <col min="15899" max="15900" width="3.6640625" style="2" customWidth="1"/>
    <col min="15901" max="15901" width="4.6640625" style="2" customWidth="1"/>
    <col min="15902" max="15902" width="3.33203125" style="2" customWidth="1"/>
    <col min="15903" max="15904" width="4.6640625" style="2" customWidth="1"/>
    <col min="15905" max="15905" width="3.33203125" style="2" customWidth="1"/>
    <col min="15906" max="15906" width="4.6640625" style="2" customWidth="1"/>
    <col min="15907" max="15908" width="0" style="2" hidden="1" customWidth="1"/>
    <col min="15909" max="15910" width="11.6640625" style="2" customWidth="1"/>
    <col min="15911" max="16128" width="9" style="2"/>
    <col min="16129" max="16146" width="7.6640625" style="2" customWidth="1"/>
    <col min="16147" max="16150" width="4.6640625" style="2" customWidth="1"/>
    <col min="16151" max="16151" width="2.6640625" style="2" customWidth="1"/>
    <col min="16152" max="16152" width="11.6640625" style="2" customWidth="1"/>
    <col min="16153" max="16153" width="3" style="2" customWidth="1"/>
    <col min="16154" max="16154" width="11.6640625" style="2" customWidth="1"/>
    <col min="16155" max="16156" width="3.6640625" style="2" customWidth="1"/>
    <col min="16157" max="16157" width="4.6640625" style="2" customWidth="1"/>
    <col min="16158" max="16158" width="3.33203125" style="2" customWidth="1"/>
    <col min="16159" max="16160" width="4.6640625" style="2" customWidth="1"/>
    <col min="16161" max="16161" width="3.33203125" style="2" customWidth="1"/>
    <col min="16162" max="16162" width="4.6640625" style="2" customWidth="1"/>
    <col min="16163" max="16164" width="0" style="2" hidden="1" customWidth="1"/>
    <col min="16165" max="16166" width="11.6640625" style="2" customWidth="1"/>
    <col min="16167" max="16384" width="9" style="2"/>
  </cols>
  <sheetData>
    <row r="1" spans="1:38" ht="27" customHeight="1" thickBot="1" x14ac:dyDescent="0.25">
      <c r="A1" s="1" t="s">
        <v>0</v>
      </c>
    </row>
    <row r="2" spans="1:38" ht="27" customHeight="1" thickTop="1" thickBo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0.100000000000001" customHeight="1" thickBot="1" x14ac:dyDescent="0.25">
      <c r="I3" s="319" t="str">
        <f>IF(E4="","",IF(E4+F5&gt;N4+M5,D5,N5))</f>
        <v/>
      </c>
      <c r="J3" s="320"/>
      <c r="S3" s="355" t="s">
        <v>2</v>
      </c>
      <c r="T3" s="356"/>
      <c r="U3" s="356"/>
      <c r="V3" s="356"/>
      <c r="W3" s="356"/>
      <c r="X3" s="10" t="s">
        <v>3</v>
      </c>
      <c r="Y3" s="10"/>
      <c r="Z3" s="10" t="s">
        <v>3</v>
      </c>
      <c r="AA3" s="356" t="s">
        <v>4</v>
      </c>
      <c r="AB3" s="357"/>
      <c r="AC3" s="355" t="s">
        <v>5</v>
      </c>
      <c r="AD3" s="356"/>
      <c r="AE3" s="356"/>
      <c r="AF3" s="356" t="s">
        <v>6</v>
      </c>
      <c r="AG3" s="356"/>
      <c r="AH3" s="357"/>
      <c r="AI3" s="9" t="s">
        <v>7</v>
      </c>
      <c r="AJ3" s="11" t="s">
        <v>7</v>
      </c>
      <c r="AK3" s="12" t="s">
        <v>8</v>
      </c>
      <c r="AL3" s="12" t="s">
        <v>9</v>
      </c>
    </row>
    <row r="4" spans="1:38" ht="20.100000000000001" customHeight="1" x14ac:dyDescent="0.2"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S4" s="358" t="s">
        <v>10</v>
      </c>
      <c r="T4" s="359"/>
      <c r="U4" s="359"/>
      <c r="V4" s="359"/>
      <c r="W4" s="360"/>
      <c r="X4" s="17">
        <f>$B$11</f>
        <v>0</v>
      </c>
      <c r="Y4" s="18" t="s">
        <v>11</v>
      </c>
      <c r="Z4" s="19">
        <f>$D$11</f>
        <v>0</v>
      </c>
      <c r="AA4" s="361" t="s">
        <v>12</v>
      </c>
      <c r="AB4" s="362"/>
      <c r="AC4" s="20"/>
      <c r="AD4" s="18" t="s">
        <v>13</v>
      </c>
      <c r="AE4" s="21"/>
      <c r="AF4" s="22"/>
      <c r="AG4" s="18" t="s">
        <v>13</v>
      </c>
      <c r="AH4" s="23"/>
      <c r="AI4" s="24">
        <v>0</v>
      </c>
      <c r="AJ4" s="25">
        <v>2</v>
      </c>
      <c r="AK4" s="26" t="str">
        <f t="shared" ref="AK4:AK12" si="0">IF(AC4="","",IF(AC4+AF4&gt;AE4+AH4,X4,Z4))</f>
        <v/>
      </c>
      <c r="AL4" s="26" t="str">
        <f t="shared" ref="AL4:AL12" si="1">IF(AC4="","",IF(AC4+AF4&lt;AE4+AH4,X4,Z4))</f>
        <v/>
      </c>
    </row>
    <row r="5" spans="1:38" ht="20.100000000000001" customHeight="1" x14ac:dyDescent="0.2">
      <c r="C5" s="13"/>
      <c r="D5" s="319" t="str">
        <f>IF(C6="","",IF(C6+D7&gt;H6+G7,B7,H7))</f>
        <v/>
      </c>
      <c r="E5" s="320"/>
      <c r="F5" s="27"/>
      <c r="G5" s="28"/>
      <c r="H5" s="13"/>
      <c r="I5" s="363" t="s">
        <v>14</v>
      </c>
      <c r="J5" s="363"/>
      <c r="K5" s="13"/>
      <c r="L5" s="13"/>
      <c r="M5" s="30"/>
      <c r="N5" s="322" t="str">
        <f>IF(K6="","",IF(K6+L7&gt;P6+O7,J7,P7))</f>
        <v/>
      </c>
      <c r="O5" s="323"/>
      <c r="P5" s="13"/>
      <c r="S5" s="364" t="s">
        <v>15</v>
      </c>
      <c r="T5" s="365"/>
      <c r="U5" s="365"/>
      <c r="V5" s="365"/>
      <c r="W5" s="366"/>
      <c r="X5" s="33">
        <f>$F$11</f>
        <v>0</v>
      </c>
      <c r="Y5" s="18" t="s">
        <v>13</v>
      </c>
      <c r="Z5" s="34">
        <f>$H$11</f>
        <v>0</v>
      </c>
      <c r="AA5" s="367" t="s">
        <v>16</v>
      </c>
      <c r="AB5" s="368"/>
      <c r="AC5" s="35"/>
      <c r="AD5" s="18" t="s">
        <v>17</v>
      </c>
      <c r="AE5" s="36"/>
      <c r="AF5" s="37"/>
      <c r="AG5" s="18" t="s">
        <v>13</v>
      </c>
      <c r="AH5" s="38"/>
      <c r="AI5" s="39">
        <v>0</v>
      </c>
      <c r="AJ5" s="40">
        <v>1</v>
      </c>
      <c r="AK5" s="41" t="str">
        <f t="shared" si="0"/>
        <v/>
      </c>
      <c r="AL5" s="41" t="str">
        <f t="shared" si="1"/>
        <v/>
      </c>
    </row>
    <row r="6" spans="1:38" ht="20.100000000000001" customHeight="1" x14ac:dyDescent="0.2">
      <c r="C6" s="14"/>
      <c r="D6" s="15"/>
      <c r="E6" s="15"/>
      <c r="F6" s="16"/>
      <c r="G6" s="15"/>
      <c r="H6" s="14"/>
      <c r="I6" s="13"/>
      <c r="J6" s="13"/>
      <c r="K6" s="14"/>
      <c r="L6" s="13"/>
      <c r="M6" s="15"/>
      <c r="N6" s="16"/>
      <c r="O6" s="15"/>
      <c r="P6" s="14"/>
      <c r="S6" s="369" t="s">
        <v>18</v>
      </c>
      <c r="T6" s="370"/>
      <c r="U6" s="370"/>
      <c r="V6" s="370"/>
      <c r="W6" s="370"/>
      <c r="X6" s="42">
        <f>$J$11</f>
        <v>0</v>
      </c>
      <c r="Y6" s="18" t="s">
        <v>13</v>
      </c>
      <c r="Z6" s="34">
        <f>$L$11</f>
        <v>0</v>
      </c>
      <c r="AA6" s="367" t="s">
        <v>19</v>
      </c>
      <c r="AB6" s="368"/>
      <c r="AC6" s="35"/>
      <c r="AD6" s="18" t="s">
        <v>13</v>
      </c>
      <c r="AE6" s="36"/>
      <c r="AF6" s="37"/>
      <c r="AG6" s="18" t="s">
        <v>13</v>
      </c>
      <c r="AH6" s="38"/>
      <c r="AI6" s="39">
        <v>5</v>
      </c>
      <c r="AJ6" s="40">
        <v>3</v>
      </c>
      <c r="AK6" s="41" t="str">
        <f t="shared" si="0"/>
        <v/>
      </c>
      <c r="AL6" s="41" t="str">
        <f t="shared" si="1"/>
        <v/>
      </c>
    </row>
    <row r="7" spans="1:38" ht="20.100000000000001" customHeight="1" x14ac:dyDescent="0.2">
      <c r="B7" s="319" t="str">
        <f>IF(B8="","",IF(B8+C10&gt;E8+D10,B11,D11))</f>
        <v/>
      </c>
      <c r="C7" s="320"/>
      <c r="D7" s="43"/>
      <c r="E7" s="374" t="s">
        <v>20</v>
      </c>
      <c r="F7" s="334"/>
      <c r="G7" s="45"/>
      <c r="H7" s="322" t="str">
        <f>IF(F8="","",IF(F8+G10&gt;I8+H10,F11,H11))</f>
        <v/>
      </c>
      <c r="I7" s="323"/>
      <c r="J7" s="375" t="str">
        <f>IF(J8="","",IF(J8+K10&gt;M8+L10,J11,L11))</f>
        <v/>
      </c>
      <c r="K7" s="323"/>
      <c r="L7" s="43"/>
      <c r="M7" s="334" t="s">
        <v>21</v>
      </c>
      <c r="N7" s="334"/>
      <c r="O7" s="45"/>
      <c r="P7" s="322" t="str">
        <f>IF(N8="","",IF(N8+O10&gt;Q8+P10,N11,P11))</f>
        <v/>
      </c>
      <c r="Q7" s="323"/>
      <c r="S7" s="369" t="s">
        <v>22</v>
      </c>
      <c r="T7" s="370"/>
      <c r="U7" s="370"/>
      <c r="V7" s="370"/>
      <c r="W7" s="370"/>
      <c r="X7" s="42">
        <f>$N$11</f>
        <v>0</v>
      </c>
      <c r="Y7" s="18" t="s">
        <v>17</v>
      </c>
      <c r="Z7" s="34">
        <f>$P$11</f>
        <v>0</v>
      </c>
      <c r="AA7" s="367" t="s">
        <v>23</v>
      </c>
      <c r="AB7" s="368"/>
      <c r="AC7" s="35"/>
      <c r="AD7" s="18" t="s">
        <v>13</v>
      </c>
      <c r="AE7" s="36"/>
      <c r="AF7" s="37"/>
      <c r="AG7" s="18" t="s">
        <v>13</v>
      </c>
      <c r="AH7" s="38"/>
      <c r="AI7" s="39">
        <v>0</v>
      </c>
      <c r="AJ7" s="40">
        <v>1</v>
      </c>
      <c r="AK7" s="26" t="str">
        <f t="shared" si="0"/>
        <v/>
      </c>
      <c r="AL7" s="26" t="str">
        <f t="shared" si="1"/>
        <v/>
      </c>
    </row>
    <row r="8" spans="1:38" ht="20.100000000000001" customHeight="1" x14ac:dyDescent="0.2">
      <c r="B8" s="14"/>
      <c r="C8" s="47"/>
      <c r="D8" s="48"/>
      <c r="E8" s="14"/>
      <c r="F8" s="14"/>
      <c r="G8" s="49"/>
      <c r="H8" s="48"/>
      <c r="I8" s="14"/>
      <c r="J8" s="14"/>
      <c r="K8" s="49"/>
      <c r="L8" s="48"/>
      <c r="M8" s="14"/>
      <c r="N8" s="14"/>
      <c r="O8" s="49"/>
      <c r="P8" s="48"/>
      <c r="Q8" s="14"/>
      <c r="S8" s="369" t="s">
        <v>24</v>
      </c>
      <c r="T8" s="370"/>
      <c r="U8" s="370"/>
      <c r="V8" s="370"/>
      <c r="W8" s="370"/>
      <c r="X8" s="17" t="str">
        <f>AK4</f>
        <v/>
      </c>
      <c r="Y8" s="18" t="s">
        <v>13</v>
      </c>
      <c r="Z8" s="19" t="str">
        <f>AK5</f>
        <v/>
      </c>
      <c r="AA8" s="367" t="s">
        <v>25</v>
      </c>
      <c r="AB8" s="368"/>
      <c r="AC8" s="35"/>
      <c r="AD8" s="18" t="s">
        <v>26</v>
      </c>
      <c r="AE8" s="36"/>
      <c r="AF8" s="37"/>
      <c r="AG8" s="18" t="s">
        <v>13</v>
      </c>
      <c r="AH8" s="38"/>
      <c r="AI8" s="39">
        <v>0</v>
      </c>
      <c r="AJ8" s="40">
        <v>1</v>
      </c>
      <c r="AK8" s="41" t="str">
        <f t="shared" si="0"/>
        <v/>
      </c>
      <c r="AL8" s="41" t="str">
        <f t="shared" si="1"/>
        <v/>
      </c>
    </row>
    <row r="9" spans="1:38" ht="20.100000000000001" customHeight="1" x14ac:dyDescent="0.2">
      <c r="B9" s="50" t="s">
        <v>27</v>
      </c>
      <c r="C9" s="371" t="s">
        <v>16</v>
      </c>
      <c r="D9" s="372"/>
      <c r="E9" s="51" t="s">
        <v>27</v>
      </c>
      <c r="F9" s="50"/>
      <c r="G9" s="371" t="s">
        <v>28</v>
      </c>
      <c r="H9" s="373"/>
      <c r="I9" s="50" t="s">
        <v>27</v>
      </c>
      <c r="J9" s="50"/>
      <c r="K9" s="371" t="s">
        <v>23</v>
      </c>
      <c r="L9" s="372"/>
      <c r="M9" s="50"/>
      <c r="N9" s="50" t="s">
        <v>27</v>
      </c>
      <c r="O9" s="371" t="s">
        <v>19</v>
      </c>
      <c r="P9" s="372"/>
      <c r="Q9" s="51" t="s">
        <v>27</v>
      </c>
      <c r="S9" s="358" t="s">
        <v>29</v>
      </c>
      <c r="T9" s="359"/>
      <c r="U9" s="359"/>
      <c r="V9" s="359"/>
      <c r="W9" s="360"/>
      <c r="X9" s="17" t="str">
        <f>AL4</f>
        <v/>
      </c>
      <c r="Y9" s="18" t="s">
        <v>26</v>
      </c>
      <c r="Z9" s="19" t="str">
        <f>AL5</f>
        <v/>
      </c>
      <c r="AA9" s="361" t="s">
        <v>30</v>
      </c>
      <c r="AB9" s="362"/>
      <c r="AC9" s="35"/>
      <c r="AD9" s="18" t="s">
        <v>13</v>
      </c>
      <c r="AE9" s="36"/>
      <c r="AF9" s="37"/>
      <c r="AG9" s="18" t="s">
        <v>26</v>
      </c>
      <c r="AH9" s="38"/>
      <c r="AI9" s="39">
        <v>0</v>
      </c>
      <c r="AJ9" s="40">
        <v>1</v>
      </c>
      <c r="AK9" s="41" t="str">
        <f t="shared" si="0"/>
        <v/>
      </c>
      <c r="AL9" s="41" t="str">
        <f t="shared" si="1"/>
        <v/>
      </c>
    </row>
    <row r="10" spans="1:38" ht="20.100000000000001" customHeight="1" x14ac:dyDescent="0.2">
      <c r="B10" s="52" t="s">
        <v>31</v>
      </c>
      <c r="C10" s="53"/>
      <c r="D10" s="54"/>
      <c r="E10" s="55" t="s">
        <v>32</v>
      </c>
      <c r="F10" s="52" t="s">
        <v>33</v>
      </c>
      <c r="G10" s="53"/>
      <c r="H10" s="54"/>
      <c r="I10" s="52" t="s">
        <v>34</v>
      </c>
      <c r="J10" s="56" t="s">
        <v>35</v>
      </c>
      <c r="K10" s="57"/>
      <c r="L10" s="58"/>
      <c r="M10" s="52" t="s">
        <v>36</v>
      </c>
      <c r="N10" s="56" t="s">
        <v>37</v>
      </c>
      <c r="O10" s="53"/>
      <c r="P10" s="54"/>
      <c r="Q10" s="55" t="s">
        <v>38</v>
      </c>
      <c r="S10" s="369" t="s">
        <v>39</v>
      </c>
      <c r="T10" s="370"/>
      <c r="U10" s="370"/>
      <c r="V10" s="370"/>
      <c r="W10" s="370"/>
      <c r="X10" s="17" t="str">
        <f>AK6</f>
        <v/>
      </c>
      <c r="Y10" s="18" t="s">
        <v>13</v>
      </c>
      <c r="Z10" s="19" t="str">
        <f>AK7</f>
        <v/>
      </c>
      <c r="AA10" s="367" t="s">
        <v>14</v>
      </c>
      <c r="AB10" s="368"/>
      <c r="AC10" s="35"/>
      <c r="AD10" s="18" t="s">
        <v>13</v>
      </c>
      <c r="AE10" s="36"/>
      <c r="AF10" s="37"/>
      <c r="AG10" s="18" t="s">
        <v>13</v>
      </c>
      <c r="AH10" s="38"/>
      <c r="AI10" s="39">
        <v>2</v>
      </c>
      <c r="AJ10" s="40">
        <v>0</v>
      </c>
      <c r="AK10" s="41" t="str">
        <f t="shared" si="0"/>
        <v/>
      </c>
      <c r="AL10" s="41" t="str">
        <f t="shared" si="1"/>
        <v/>
      </c>
    </row>
    <row r="11" spans="1:38" ht="20.100000000000001" customHeight="1" x14ac:dyDescent="0.2"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S11" s="369" t="s">
        <v>40</v>
      </c>
      <c r="T11" s="370"/>
      <c r="U11" s="370"/>
      <c r="V11" s="370"/>
      <c r="W11" s="370"/>
      <c r="X11" s="17" t="str">
        <f>AL6</f>
        <v/>
      </c>
      <c r="Y11" s="18" t="s">
        <v>13</v>
      </c>
      <c r="Z11" s="19" t="str">
        <f>AL7</f>
        <v/>
      </c>
      <c r="AA11" s="367" t="s">
        <v>41</v>
      </c>
      <c r="AB11" s="368"/>
      <c r="AC11" s="35"/>
      <c r="AD11" s="18" t="s">
        <v>13</v>
      </c>
      <c r="AE11" s="36"/>
      <c r="AF11" s="37"/>
      <c r="AG11" s="18" t="s">
        <v>13</v>
      </c>
      <c r="AH11" s="38"/>
      <c r="AI11" s="39">
        <v>3</v>
      </c>
      <c r="AJ11" s="40">
        <v>0</v>
      </c>
      <c r="AK11" s="41" t="str">
        <f t="shared" si="0"/>
        <v/>
      </c>
      <c r="AL11" s="41" t="str">
        <f t="shared" si="1"/>
        <v/>
      </c>
    </row>
    <row r="12" spans="1:38" ht="20.100000000000001" customHeight="1" x14ac:dyDescent="0.2"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S12" s="369" t="s">
        <v>42</v>
      </c>
      <c r="T12" s="370"/>
      <c r="U12" s="370"/>
      <c r="V12" s="370"/>
      <c r="W12" s="370"/>
      <c r="X12" s="17" t="str">
        <f>AK8</f>
        <v/>
      </c>
      <c r="Y12" s="18" t="s">
        <v>13</v>
      </c>
      <c r="Z12" s="19" t="str">
        <f>AK10</f>
        <v/>
      </c>
      <c r="AA12" s="367" t="s">
        <v>43</v>
      </c>
      <c r="AB12" s="368"/>
      <c r="AC12" s="35"/>
      <c r="AD12" s="18" t="s">
        <v>13</v>
      </c>
      <c r="AE12" s="36"/>
      <c r="AF12" s="37"/>
      <c r="AG12" s="18" t="s">
        <v>13</v>
      </c>
      <c r="AH12" s="38"/>
      <c r="AI12" s="39">
        <v>1</v>
      </c>
      <c r="AJ12" s="40">
        <v>0</v>
      </c>
      <c r="AK12" s="41" t="str">
        <f t="shared" si="0"/>
        <v/>
      </c>
      <c r="AL12" s="41" t="str">
        <f t="shared" si="1"/>
        <v/>
      </c>
    </row>
    <row r="13" spans="1:38" ht="20.100000000000001" customHeight="1" thickBot="1" x14ac:dyDescent="0.25">
      <c r="C13" s="14"/>
      <c r="D13" s="376" t="s">
        <v>25</v>
      </c>
      <c r="E13" s="377"/>
      <c r="F13" s="377"/>
      <c r="G13" s="378"/>
      <c r="H13" s="60"/>
      <c r="K13" s="14" t="str">
        <f>IF(AC11="","",AC11)</f>
        <v/>
      </c>
      <c r="L13" s="362" t="s">
        <v>43</v>
      </c>
      <c r="M13" s="379"/>
      <c r="N13" s="379"/>
      <c r="O13" s="380"/>
      <c r="P13" s="14" t="str">
        <f>IF(AE11="","",AE11)</f>
        <v/>
      </c>
      <c r="S13" s="381" t="s">
        <v>44</v>
      </c>
      <c r="T13" s="382"/>
      <c r="U13" s="382"/>
      <c r="V13" s="382"/>
      <c r="W13" s="382"/>
      <c r="X13" s="352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4"/>
    </row>
    <row r="14" spans="1:38" ht="20.100000000000001" customHeight="1" x14ac:dyDescent="0.2">
      <c r="C14" s="50" t="s">
        <v>27</v>
      </c>
      <c r="D14" s="61" t="str">
        <f>IF(AF9="","",AF9)</f>
        <v/>
      </c>
      <c r="F14" s="62"/>
      <c r="G14" s="61" t="str">
        <f>IF(AH9="","",AH9)</f>
        <v/>
      </c>
      <c r="H14" s="50" t="s">
        <v>27</v>
      </c>
      <c r="K14" s="50" t="s">
        <v>27</v>
      </c>
      <c r="L14" s="61" t="str">
        <f>IF(AF11="","",AF11)</f>
        <v/>
      </c>
      <c r="N14" s="63"/>
      <c r="O14" s="61" t="str">
        <f>IF(AH11="","",AH11)</f>
        <v/>
      </c>
      <c r="P14" s="50" t="s">
        <v>27</v>
      </c>
    </row>
    <row r="15" spans="1:38" ht="20.100000000000001" customHeight="1" x14ac:dyDescent="0.2">
      <c r="B15" s="334" t="s">
        <v>45</v>
      </c>
      <c r="C15" s="334"/>
    </row>
    <row r="16" spans="1:38" ht="20.100000000000001" customHeight="1" x14ac:dyDescent="0.2">
      <c r="C16" s="64" t="s">
        <v>46</v>
      </c>
      <c r="D16" s="339" t="str">
        <f>I3</f>
        <v/>
      </c>
      <c r="E16" s="339"/>
      <c r="F16" s="64" t="s">
        <v>47</v>
      </c>
      <c r="G16" s="339" t="str">
        <f>IF(E4="","",IF(E4+F5&lt;N4+M5,D5,N5))</f>
        <v/>
      </c>
      <c r="H16" s="384"/>
      <c r="I16" s="64" t="s">
        <v>48</v>
      </c>
      <c r="J16" s="379" t="str">
        <f>IF(C6="","",IF(C6+D7&lt;H6+G7,B7,H7))</f>
        <v/>
      </c>
      <c r="K16" s="385"/>
      <c r="L16" s="64" t="s">
        <v>49</v>
      </c>
      <c r="M16" s="341"/>
      <c r="N16" s="341"/>
      <c r="O16" s="64" t="s">
        <v>49</v>
      </c>
      <c r="P16" s="339" t="str">
        <f>IF(AC9="","",IF(AC9+AF9&lt;AE9+AH9,X9,Z9))</f>
        <v/>
      </c>
      <c r="Q16" s="339"/>
    </row>
    <row r="17" spans="1:38" ht="20.100000000000001" customHeight="1" x14ac:dyDescent="0.2">
      <c r="I17" s="64" t="s">
        <v>48</v>
      </c>
      <c r="J17" s="341" t="str">
        <f>IF(K6="","",IF(K6+L7&lt;P6+O7,J7,P7))</f>
        <v/>
      </c>
      <c r="K17" s="341"/>
      <c r="L17" s="64" t="s">
        <v>49</v>
      </c>
      <c r="M17" s="341" t="str">
        <f>IF(AC11="","",IF(AC11+AF11&gt;AE11+AH11,X11,Z11))</f>
        <v/>
      </c>
      <c r="N17" s="341" t="str">
        <f>IF(F17="","",IF(F17+I17&gt;H17+K17,A17,C17))</f>
        <v/>
      </c>
      <c r="O17" s="64" t="s">
        <v>50</v>
      </c>
      <c r="P17" s="341" t="str">
        <f>IF(AC11="","",IF(AC11+AF11&lt;AE11+AH11,X11,Z11))</f>
        <v/>
      </c>
      <c r="Q17" s="341"/>
    </row>
    <row r="18" spans="1:38" ht="20.100000000000001" customHeight="1" thickBot="1" x14ac:dyDescent="0.25"/>
    <row r="19" spans="1:38" ht="27" customHeight="1" thickTop="1" thickBot="1" x14ac:dyDescent="0.25">
      <c r="A19" s="65" t="s">
        <v>51</v>
      </c>
      <c r="B19" s="6"/>
      <c r="C19" s="6"/>
      <c r="D19" s="6"/>
      <c r="E19" s="6"/>
      <c r="F19" s="6"/>
      <c r="G19" s="6"/>
      <c r="H19" s="6"/>
      <c r="I19" s="383"/>
      <c r="J19" s="383"/>
      <c r="K19" s="6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0.100000000000001" customHeight="1" thickBot="1" x14ac:dyDescent="0.25">
      <c r="I20" s="319" t="str">
        <f>IF(E21="","",IF(E21+F22&gt;N21+M22,D22,N22))</f>
        <v/>
      </c>
      <c r="J20" s="320"/>
      <c r="S20" s="355" t="s">
        <v>2</v>
      </c>
      <c r="T20" s="356"/>
      <c r="U20" s="356"/>
      <c r="V20" s="356"/>
      <c r="W20" s="356"/>
      <c r="X20" s="10" t="s">
        <v>3</v>
      </c>
      <c r="Y20" s="10"/>
      <c r="Z20" s="10" t="s">
        <v>3</v>
      </c>
      <c r="AA20" s="356" t="s">
        <v>4</v>
      </c>
      <c r="AB20" s="357"/>
      <c r="AC20" s="355" t="s">
        <v>5</v>
      </c>
      <c r="AD20" s="356"/>
      <c r="AE20" s="356"/>
      <c r="AF20" s="356" t="s">
        <v>6</v>
      </c>
      <c r="AG20" s="356"/>
      <c r="AH20" s="357"/>
      <c r="AI20" s="9" t="s">
        <v>7</v>
      </c>
      <c r="AJ20" s="11" t="s">
        <v>7</v>
      </c>
      <c r="AK20" s="12" t="s">
        <v>8</v>
      </c>
      <c r="AL20" s="12" t="s">
        <v>9</v>
      </c>
    </row>
    <row r="21" spans="1:38" ht="20.100000000000001" customHeight="1" x14ac:dyDescent="0.2">
      <c r="C21" s="13"/>
      <c r="D21" s="13"/>
      <c r="E21" s="14"/>
      <c r="F21" s="15"/>
      <c r="G21" s="15"/>
      <c r="H21" s="15"/>
      <c r="I21" s="67"/>
      <c r="J21" s="16"/>
      <c r="K21" s="15"/>
      <c r="L21" s="15"/>
      <c r="M21" s="15"/>
      <c r="N21" s="14"/>
      <c r="O21" s="13"/>
      <c r="P21" s="13"/>
      <c r="S21" s="358" t="s">
        <v>52</v>
      </c>
      <c r="T21" s="359"/>
      <c r="U21" s="359"/>
      <c r="V21" s="359"/>
      <c r="W21" s="360"/>
      <c r="X21" s="17">
        <f>$B$28</f>
        <v>0</v>
      </c>
      <c r="Y21" s="18" t="s">
        <v>53</v>
      </c>
      <c r="Z21" s="19">
        <f>$D$28</f>
        <v>0</v>
      </c>
      <c r="AA21" s="361" t="s">
        <v>28</v>
      </c>
      <c r="AB21" s="362"/>
      <c r="AC21" s="20"/>
      <c r="AD21" s="18" t="s">
        <v>13</v>
      </c>
      <c r="AE21" s="21"/>
      <c r="AF21" s="22"/>
      <c r="AG21" s="18" t="s">
        <v>13</v>
      </c>
      <c r="AH21" s="23"/>
      <c r="AI21" s="24">
        <v>0</v>
      </c>
      <c r="AJ21" s="25">
        <v>4</v>
      </c>
      <c r="AK21" s="26" t="str">
        <f t="shared" ref="AK21:AK29" si="2">IF(AC21="","",IF(AC21+AF21&gt;AE21+AH21,X21,Z21))</f>
        <v/>
      </c>
      <c r="AL21" s="26" t="str">
        <f t="shared" ref="AL21:AL29" si="3">IF(AC21="","",IF(AC21+AF21&lt;AE21+AH21,X21,Z21))</f>
        <v/>
      </c>
    </row>
    <row r="22" spans="1:38" ht="20.100000000000001" customHeight="1" x14ac:dyDescent="0.2">
      <c r="C22" s="13"/>
      <c r="D22" s="319" t="str">
        <f>IF(C23="","",IF(C23+D24&gt;H23+G24,B24,H24))</f>
        <v/>
      </c>
      <c r="E22" s="320"/>
      <c r="F22" s="68"/>
      <c r="G22" s="13"/>
      <c r="H22" s="13"/>
      <c r="I22" s="363" t="s">
        <v>14</v>
      </c>
      <c r="J22" s="363"/>
      <c r="K22" s="13"/>
      <c r="L22" s="28"/>
      <c r="M22" s="69"/>
      <c r="N22" s="322" t="str">
        <f>IF(K23="","",IF(K23+L24&gt;P23+O25,J24,P24))</f>
        <v/>
      </c>
      <c r="O22" s="323"/>
      <c r="P22" s="13"/>
      <c r="S22" s="364" t="s">
        <v>54</v>
      </c>
      <c r="T22" s="365"/>
      <c r="U22" s="365"/>
      <c r="V22" s="365"/>
      <c r="W22" s="366"/>
      <c r="X22" s="33">
        <f>$F$28</f>
        <v>0</v>
      </c>
      <c r="Y22" s="18" t="s">
        <v>53</v>
      </c>
      <c r="Z22" s="34">
        <f>$H$28</f>
        <v>0</v>
      </c>
      <c r="AA22" s="367" t="s">
        <v>16</v>
      </c>
      <c r="AB22" s="368"/>
      <c r="AC22" s="35"/>
      <c r="AD22" s="18" t="s">
        <v>13</v>
      </c>
      <c r="AE22" s="36"/>
      <c r="AF22" s="37"/>
      <c r="AG22" s="18" t="s">
        <v>13</v>
      </c>
      <c r="AH22" s="38"/>
      <c r="AI22" s="39">
        <v>1</v>
      </c>
      <c r="AJ22" s="40">
        <v>0</v>
      </c>
      <c r="AK22" s="41" t="str">
        <f t="shared" si="2"/>
        <v/>
      </c>
      <c r="AL22" s="41" t="str">
        <f t="shared" si="3"/>
        <v/>
      </c>
    </row>
    <row r="23" spans="1:38" ht="20.100000000000001" customHeight="1" x14ac:dyDescent="0.2">
      <c r="C23" s="14"/>
      <c r="D23" s="15"/>
      <c r="E23" s="67"/>
      <c r="F23" s="16"/>
      <c r="G23" s="15"/>
      <c r="H23" s="14"/>
      <c r="I23" s="13"/>
      <c r="J23" s="13"/>
      <c r="K23" s="14"/>
      <c r="L23" s="15"/>
      <c r="M23" s="67"/>
      <c r="N23" s="16"/>
      <c r="O23" s="15"/>
      <c r="P23" s="14"/>
      <c r="S23" s="369" t="s">
        <v>18</v>
      </c>
      <c r="T23" s="370"/>
      <c r="U23" s="370"/>
      <c r="V23" s="370"/>
      <c r="W23" s="370"/>
      <c r="X23" s="42">
        <f>$J$28</f>
        <v>0</v>
      </c>
      <c r="Y23" s="18" t="s">
        <v>53</v>
      </c>
      <c r="Z23" s="34">
        <f>$L$28</f>
        <v>0</v>
      </c>
      <c r="AA23" s="367" t="s">
        <v>19</v>
      </c>
      <c r="AB23" s="368"/>
      <c r="AC23" s="35"/>
      <c r="AD23" s="18" t="s">
        <v>13</v>
      </c>
      <c r="AE23" s="36"/>
      <c r="AF23" s="37"/>
      <c r="AG23" s="18" t="s">
        <v>13</v>
      </c>
      <c r="AH23" s="38"/>
      <c r="AI23" s="39">
        <v>1</v>
      </c>
      <c r="AJ23" s="40">
        <v>0</v>
      </c>
      <c r="AK23" s="41" t="str">
        <f t="shared" si="2"/>
        <v/>
      </c>
      <c r="AL23" s="41" t="str">
        <f t="shared" si="3"/>
        <v/>
      </c>
    </row>
    <row r="24" spans="1:38" ht="20.100000000000001" customHeight="1" x14ac:dyDescent="0.2">
      <c r="B24" s="319" t="str">
        <f>IF(B25="","",IF(B25+C27&gt;E25+D27,B28,D28))</f>
        <v/>
      </c>
      <c r="C24" s="320"/>
      <c r="D24" s="68"/>
      <c r="E24" s="334" t="s">
        <v>30</v>
      </c>
      <c r="F24" s="334"/>
      <c r="G24" s="70"/>
      <c r="H24" s="322" t="str">
        <f>IF(F25="","",IF(F25+G27&gt;I25+H27,F28,H28))</f>
        <v/>
      </c>
      <c r="I24" s="323"/>
      <c r="J24" s="375" t="str">
        <f>IF(J25="","",IF(J25+K27&gt;M25+L27,J28,L28))</f>
        <v/>
      </c>
      <c r="K24" s="323"/>
      <c r="L24" s="71"/>
      <c r="M24" s="334" t="s">
        <v>41</v>
      </c>
      <c r="N24" s="374"/>
      <c r="O24" s="72"/>
      <c r="P24" s="322" t="str">
        <f>IF(N25="","",IF(N25+O27&gt;Q25+P27,N28,P28))</f>
        <v/>
      </c>
      <c r="Q24" s="323"/>
      <c r="S24" s="369" t="s">
        <v>22</v>
      </c>
      <c r="T24" s="370"/>
      <c r="U24" s="370"/>
      <c r="V24" s="370"/>
      <c r="W24" s="370"/>
      <c r="X24" s="42">
        <f>$N$28</f>
        <v>0</v>
      </c>
      <c r="Y24" s="18" t="s">
        <v>53</v>
      </c>
      <c r="Z24" s="34">
        <f>$P$28</f>
        <v>0</v>
      </c>
      <c r="AA24" s="367" t="s">
        <v>23</v>
      </c>
      <c r="AB24" s="368"/>
      <c r="AC24" s="35"/>
      <c r="AD24" s="18" t="s">
        <v>13</v>
      </c>
      <c r="AE24" s="36"/>
      <c r="AF24" s="37"/>
      <c r="AG24" s="18" t="s">
        <v>13</v>
      </c>
      <c r="AH24" s="38"/>
      <c r="AI24" s="39">
        <v>3</v>
      </c>
      <c r="AJ24" s="40">
        <v>2</v>
      </c>
      <c r="AK24" s="41" t="str">
        <f t="shared" si="2"/>
        <v/>
      </c>
      <c r="AL24" s="41" t="str">
        <f t="shared" si="3"/>
        <v/>
      </c>
    </row>
    <row r="25" spans="1:38" ht="20.100000000000001" customHeight="1" x14ac:dyDescent="0.2">
      <c r="B25" s="14"/>
      <c r="C25" s="73"/>
      <c r="D25" s="48"/>
      <c r="E25" s="14"/>
      <c r="F25" s="14"/>
      <c r="G25" s="73"/>
      <c r="H25" s="48"/>
      <c r="I25" s="14"/>
      <c r="J25" s="14"/>
      <c r="K25" s="73"/>
      <c r="L25" s="48"/>
      <c r="M25" s="14"/>
      <c r="N25" s="14"/>
      <c r="O25" s="49"/>
      <c r="P25" s="48"/>
      <c r="Q25" s="14"/>
      <c r="S25" s="369" t="s">
        <v>24</v>
      </c>
      <c r="T25" s="370"/>
      <c r="U25" s="370"/>
      <c r="V25" s="370"/>
      <c r="W25" s="370"/>
      <c r="X25" s="17" t="str">
        <f>AK21</f>
        <v/>
      </c>
      <c r="Y25" s="18" t="s">
        <v>53</v>
      </c>
      <c r="Z25" s="19" t="str">
        <f>AK22</f>
        <v/>
      </c>
      <c r="AA25" s="367" t="s">
        <v>55</v>
      </c>
      <c r="AB25" s="368"/>
      <c r="AC25" s="35"/>
      <c r="AD25" s="18" t="s">
        <v>13</v>
      </c>
      <c r="AE25" s="36"/>
      <c r="AF25" s="37"/>
      <c r="AG25" s="18" t="s">
        <v>13</v>
      </c>
      <c r="AH25" s="38"/>
      <c r="AI25" s="39">
        <v>0</v>
      </c>
      <c r="AJ25" s="40">
        <v>1</v>
      </c>
      <c r="AK25" s="41" t="str">
        <f t="shared" si="2"/>
        <v/>
      </c>
      <c r="AL25" s="41" t="str">
        <f t="shared" si="3"/>
        <v/>
      </c>
    </row>
    <row r="26" spans="1:38" ht="20.100000000000001" customHeight="1" x14ac:dyDescent="0.2">
      <c r="B26" s="50" t="s">
        <v>27</v>
      </c>
      <c r="C26" s="386" t="s">
        <v>16</v>
      </c>
      <c r="D26" s="387"/>
      <c r="E26" s="51" t="s">
        <v>27</v>
      </c>
      <c r="F26" s="50" t="s">
        <v>27</v>
      </c>
      <c r="G26" s="386" t="s">
        <v>28</v>
      </c>
      <c r="H26" s="388"/>
      <c r="I26" s="51" t="s">
        <v>27</v>
      </c>
      <c r="J26" s="50" t="s">
        <v>27</v>
      </c>
      <c r="K26" s="386" t="s">
        <v>23</v>
      </c>
      <c r="L26" s="372"/>
      <c r="M26" s="50" t="s">
        <v>27</v>
      </c>
      <c r="N26" s="77"/>
      <c r="O26" s="334" t="s">
        <v>19</v>
      </c>
      <c r="P26" s="334"/>
      <c r="Q26" s="51"/>
      <c r="S26" s="358" t="s">
        <v>56</v>
      </c>
      <c r="T26" s="359"/>
      <c r="U26" s="359"/>
      <c r="V26" s="359"/>
      <c r="W26" s="360"/>
      <c r="X26" s="17" t="str">
        <f>AL21</f>
        <v/>
      </c>
      <c r="Y26" s="18" t="s">
        <v>53</v>
      </c>
      <c r="Z26" s="19" t="str">
        <f>AL22</f>
        <v/>
      </c>
      <c r="AA26" s="361" t="s">
        <v>30</v>
      </c>
      <c r="AB26" s="362"/>
      <c r="AC26" s="35"/>
      <c r="AD26" s="18" t="s">
        <v>13</v>
      </c>
      <c r="AE26" s="36"/>
      <c r="AF26" s="37"/>
      <c r="AG26" s="18" t="s">
        <v>13</v>
      </c>
      <c r="AH26" s="38"/>
      <c r="AI26" s="39">
        <v>0</v>
      </c>
      <c r="AJ26" s="40">
        <v>2</v>
      </c>
      <c r="AK26" s="41" t="str">
        <f t="shared" si="2"/>
        <v/>
      </c>
      <c r="AL26" s="41" t="str">
        <f t="shared" si="3"/>
        <v/>
      </c>
    </row>
    <row r="27" spans="1:38" ht="20.100000000000001" customHeight="1" x14ac:dyDescent="0.2">
      <c r="B27" s="52" t="s">
        <v>57</v>
      </c>
      <c r="C27" s="53"/>
      <c r="D27" s="54"/>
      <c r="E27" s="55" t="s">
        <v>58</v>
      </c>
      <c r="F27" s="52" t="s">
        <v>59</v>
      </c>
      <c r="G27" s="53"/>
      <c r="H27" s="54"/>
      <c r="I27" s="52" t="s">
        <v>60</v>
      </c>
      <c r="J27" s="56" t="s">
        <v>61</v>
      </c>
      <c r="K27" s="57"/>
      <c r="L27" s="58"/>
      <c r="M27" s="52" t="s">
        <v>62</v>
      </c>
      <c r="N27" s="56" t="s">
        <v>63</v>
      </c>
      <c r="O27" s="53"/>
      <c r="P27" s="54"/>
      <c r="Q27" s="55" t="s">
        <v>64</v>
      </c>
      <c r="S27" s="369" t="s">
        <v>65</v>
      </c>
      <c r="T27" s="370"/>
      <c r="U27" s="370"/>
      <c r="V27" s="370"/>
      <c r="W27" s="370"/>
      <c r="X27" s="17" t="str">
        <f>AK23</f>
        <v/>
      </c>
      <c r="Y27" s="18" t="s">
        <v>53</v>
      </c>
      <c r="Z27" s="19" t="str">
        <f>AK24</f>
        <v/>
      </c>
      <c r="AA27" s="367" t="s">
        <v>14</v>
      </c>
      <c r="AB27" s="368"/>
      <c r="AC27" s="35"/>
      <c r="AD27" s="18" t="s">
        <v>13</v>
      </c>
      <c r="AE27" s="36"/>
      <c r="AF27" s="37"/>
      <c r="AG27" s="18" t="s">
        <v>13</v>
      </c>
      <c r="AH27" s="38"/>
      <c r="AI27" s="39">
        <v>4</v>
      </c>
      <c r="AJ27" s="40">
        <v>1</v>
      </c>
      <c r="AK27" s="41" t="str">
        <f t="shared" si="2"/>
        <v/>
      </c>
      <c r="AL27" s="41" t="str">
        <f t="shared" si="3"/>
        <v/>
      </c>
    </row>
    <row r="28" spans="1:38" ht="20.100000000000001" customHeight="1" x14ac:dyDescent="0.2"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S28" s="369" t="s">
        <v>40</v>
      </c>
      <c r="T28" s="370"/>
      <c r="U28" s="370"/>
      <c r="V28" s="370"/>
      <c r="W28" s="370"/>
      <c r="X28" s="17" t="str">
        <f>AL23</f>
        <v/>
      </c>
      <c r="Y28" s="18" t="s">
        <v>53</v>
      </c>
      <c r="Z28" s="19" t="str">
        <f>AL24</f>
        <v/>
      </c>
      <c r="AA28" s="367" t="s">
        <v>41</v>
      </c>
      <c r="AB28" s="368"/>
      <c r="AC28" s="35"/>
      <c r="AD28" s="18" t="s">
        <v>13</v>
      </c>
      <c r="AE28" s="36"/>
      <c r="AF28" s="37"/>
      <c r="AG28" s="18" t="s">
        <v>13</v>
      </c>
      <c r="AH28" s="38"/>
      <c r="AI28" s="39">
        <v>4</v>
      </c>
      <c r="AJ28" s="40">
        <v>2</v>
      </c>
      <c r="AK28" s="41" t="str">
        <f t="shared" si="2"/>
        <v/>
      </c>
      <c r="AL28" s="41" t="str">
        <f t="shared" si="3"/>
        <v/>
      </c>
    </row>
    <row r="29" spans="1:38" ht="20.100000000000001" customHeight="1" x14ac:dyDescent="0.2"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S29" s="369" t="s">
        <v>42</v>
      </c>
      <c r="T29" s="370"/>
      <c r="U29" s="370"/>
      <c r="V29" s="370"/>
      <c r="W29" s="370"/>
      <c r="X29" s="17" t="str">
        <f>AK25</f>
        <v/>
      </c>
      <c r="Y29" s="18" t="s">
        <v>53</v>
      </c>
      <c r="Z29" s="19" t="str">
        <f>AK27</f>
        <v/>
      </c>
      <c r="AA29" s="367" t="s">
        <v>43</v>
      </c>
      <c r="AB29" s="368"/>
      <c r="AC29" s="35"/>
      <c r="AD29" s="18" t="s">
        <v>13</v>
      </c>
      <c r="AE29" s="36"/>
      <c r="AF29" s="37"/>
      <c r="AG29" s="18" t="s">
        <v>13</v>
      </c>
      <c r="AH29" s="38"/>
      <c r="AI29" s="39">
        <v>1</v>
      </c>
      <c r="AJ29" s="40">
        <v>0</v>
      </c>
      <c r="AK29" s="41" t="str">
        <f t="shared" si="2"/>
        <v/>
      </c>
      <c r="AL29" s="41" t="str">
        <f t="shared" si="3"/>
        <v/>
      </c>
    </row>
    <row r="30" spans="1:38" ht="20.100000000000001" customHeight="1" thickBot="1" x14ac:dyDescent="0.25">
      <c r="C30" s="78"/>
      <c r="D30" s="362" t="s">
        <v>66</v>
      </c>
      <c r="E30" s="379"/>
      <c r="F30" s="379"/>
      <c r="G30" s="380"/>
      <c r="H30" s="78"/>
      <c r="K30" s="79" t="str">
        <f>IF(AC28="","",AC28)</f>
        <v/>
      </c>
      <c r="L30" s="362" t="s">
        <v>67</v>
      </c>
      <c r="M30" s="379"/>
      <c r="N30" s="379"/>
      <c r="O30" s="380"/>
      <c r="P30" s="80" t="str">
        <f>IF(AE28="","",AE28)</f>
        <v/>
      </c>
      <c r="S30" s="381" t="s">
        <v>44</v>
      </c>
      <c r="T30" s="382"/>
      <c r="U30" s="382"/>
      <c r="V30" s="382"/>
      <c r="W30" s="382"/>
      <c r="X30" s="352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4"/>
    </row>
    <row r="31" spans="1:38" ht="20.100000000000001" customHeight="1" x14ac:dyDescent="0.2">
      <c r="C31" s="50" t="s">
        <v>27</v>
      </c>
      <c r="D31" s="81"/>
      <c r="F31" s="82"/>
      <c r="G31" s="81" t="str">
        <f>IF(AH26="","",AH26)</f>
        <v/>
      </c>
      <c r="H31" s="50" t="s">
        <v>27</v>
      </c>
      <c r="K31" s="50" t="s">
        <v>27</v>
      </c>
      <c r="L31" s="81" t="str">
        <f>IF(AF28="","",AF28)</f>
        <v/>
      </c>
      <c r="N31" s="82"/>
      <c r="O31" s="81" t="str">
        <f>IF(AH28="","",AH28)</f>
        <v/>
      </c>
      <c r="P31" s="50" t="s">
        <v>27</v>
      </c>
    </row>
    <row r="32" spans="1:38" ht="20.100000000000001" customHeight="1" x14ac:dyDescent="0.2">
      <c r="B32" s="334" t="s">
        <v>45</v>
      </c>
      <c r="C32" s="334"/>
    </row>
    <row r="33" spans="1:38" ht="20.100000000000001" customHeight="1" x14ac:dyDescent="0.2">
      <c r="C33" s="64" t="s">
        <v>68</v>
      </c>
      <c r="D33" s="339" t="str">
        <f>I20</f>
        <v/>
      </c>
      <c r="E33" s="339"/>
      <c r="F33" s="64" t="s">
        <v>69</v>
      </c>
      <c r="G33" s="339" t="str">
        <f>IF(E21="","",IF(E21+F22&lt;N21+M22,D22,N22))</f>
        <v/>
      </c>
      <c r="H33" s="339"/>
      <c r="I33" s="64" t="s">
        <v>70</v>
      </c>
      <c r="J33" s="339" t="str">
        <f>IF(C23="","",IF(C23+D24&lt;H23+G24,B24,H24))</f>
        <v/>
      </c>
      <c r="K33" s="339"/>
      <c r="L33" s="64" t="s">
        <v>71</v>
      </c>
      <c r="M33" s="339"/>
      <c r="N33" s="339"/>
      <c r="O33" s="64" t="s">
        <v>72</v>
      </c>
      <c r="P33" s="339" t="str">
        <f>IF(AC26="","",IF(AC26+AF26&lt;AE26+AH26,X26,Z26))</f>
        <v/>
      </c>
      <c r="Q33" s="339"/>
    </row>
    <row r="34" spans="1:38" ht="20.100000000000001" customHeight="1" x14ac:dyDescent="0.2">
      <c r="I34" s="64" t="s">
        <v>70</v>
      </c>
      <c r="J34" s="341" t="str">
        <f>IF(K23="","",IF(K23+L24&lt;P23+O24,J24,P24))</f>
        <v/>
      </c>
      <c r="K34" s="341"/>
      <c r="L34" s="64" t="s">
        <v>71</v>
      </c>
      <c r="M34" s="341" t="str">
        <f>IF(AC28="","",IF(AC28+AF28&gt;AE28+AH28,X28,Z28))</f>
        <v/>
      </c>
      <c r="N34" s="341" t="str">
        <f>IF(F34="","",IF(F34+I34&gt;H34+K34,A34,C34))</f>
        <v/>
      </c>
      <c r="O34" s="64" t="s">
        <v>72</v>
      </c>
      <c r="P34" s="389" t="str">
        <f>IF(AC28="","",IF(AC28+AF28&lt;AE28+AH28,X28,Z28))</f>
        <v/>
      </c>
      <c r="Q34" s="389"/>
    </row>
    <row r="35" spans="1:38" ht="20.100000000000001" customHeight="1" thickBot="1" x14ac:dyDescent="0.25"/>
    <row r="36" spans="1:38" ht="27" customHeight="1" thickTop="1" thickBot="1" x14ac:dyDescent="0.25">
      <c r="A36" s="3" t="s">
        <v>73</v>
      </c>
      <c r="B36" s="4"/>
      <c r="C36" s="4"/>
      <c r="D36" s="4"/>
      <c r="E36" s="4"/>
      <c r="F36" s="4"/>
      <c r="G36" s="4"/>
      <c r="H36" s="4"/>
      <c r="I36" s="383"/>
      <c r="J36" s="383"/>
      <c r="K36" s="66"/>
      <c r="L36" s="4"/>
      <c r="M36" s="4"/>
      <c r="N36" s="4"/>
      <c r="O36" s="4"/>
      <c r="P36" s="4"/>
      <c r="Q36" s="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20.100000000000001" customHeight="1" thickBot="1" x14ac:dyDescent="0.25">
      <c r="A37"/>
      <c r="B37"/>
      <c r="C37"/>
      <c r="D37"/>
      <c r="E37"/>
      <c r="F37"/>
      <c r="G37"/>
      <c r="H37"/>
      <c r="I37" s="319" t="str">
        <f>IF(E38="","",IF(E38+F39&gt;N38+M39,D39,N39))</f>
        <v/>
      </c>
      <c r="J37" s="320"/>
      <c r="K37"/>
      <c r="L37"/>
      <c r="M37"/>
      <c r="N37"/>
      <c r="O37"/>
      <c r="P37"/>
      <c r="Q37"/>
      <c r="S37" s="355" t="s">
        <v>2</v>
      </c>
      <c r="T37" s="356"/>
      <c r="U37" s="356"/>
      <c r="V37" s="356"/>
      <c r="W37" s="356"/>
      <c r="X37" s="10" t="s">
        <v>3</v>
      </c>
      <c r="Y37" s="10"/>
      <c r="Z37" s="10" t="s">
        <v>3</v>
      </c>
      <c r="AA37" s="356" t="s">
        <v>4</v>
      </c>
      <c r="AB37" s="357"/>
      <c r="AC37" s="355" t="s">
        <v>5</v>
      </c>
      <c r="AD37" s="356"/>
      <c r="AE37" s="356"/>
      <c r="AF37" s="356" t="s">
        <v>6</v>
      </c>
      <c r="AG37" s="356"/>
      <c r="AH37" s="357"/>
      <c r="AI37" s="9" t="s">
        <v>7</v>
      </c>
      <c r="AJ37" s="11" t="s">
        <v>7</v>
      </c>
      <c r="AK37" s="12" t="s">
        <v>8</v>
      </c>
      <c r="AL37" s="12" t="s">
        <v>9</v>
      </c>
    </row>
    <row r="38" spans="1:38" ht="20.100000000000001" customHeight="1" x14ac:dyDescent="0.2">
      <c r="A38"/>
      <c r="C38" s="13"/>
      <c r="D38" s="13"/>
      <c r="E38" s="14"/>
      <c r="F38" s="15"/>
      <c r="G38" s="15"/>
      <c r="H38" s="15"/>
      <c r="I38" s="15"/>
      <c r="J38" s="16"/>
      <c r="K38" s="15"/>
      <c r="L38" s="15"/>
      <c r="M38" s="15"/>
      <c r="N38" s="14"/>
      <c r="O38" s="13"/>
      <c r="P38" s="13"/>
      <c r="S38" s="358" t="s">
        <v>52</v>
      </c>
      <c r="T38" s="359"/>
      <c r="U38" s="359"/>
      <c r="V38" s="359"/>
      <c r="W38" s="360"/>
      <c r="X38" s="17">
        <f>$B$45</f>
        <v>0</v>
      </c>
      <c r="Y38" s="18" t="s">
        <v>74</v>
      </c>
      <c r="Z38" s="19">
        <f>$D$45</f>
        <v>0</v>
      </c>
      <c r="AA38" s="361" t="s">
        <v>75</v>
      </c>
      <c r="AB38" s="362"/>
      <c r="AC38" s="20"/>
      <c r="AD38" s="18" t="s">
        <v>74</v>
      </c>
      <c r="AE38" s="21"/>
      <c r="AF38" s="22"/>
      <c r="AG38" s="18" t="s">
        <v>74</v>
      </c>
      <c r="AH38" s="23"/>
      <c r="AI38" s="24">
        <v>0</v>
      </c>
      <c r="AJ38" s="25">
        <v>3</v>
      </c>
      <c r="AK38" s="26" t="str">
        <f t="shared" ref="AK38:AK46" si="4">IF(AC38="","",IF(AC38+AF38&gt;AE38+AH38,X38,Z38))</f>
        <v/>
      </c>
      <c r="AL38" s="26" t="str">
        <f t="shared" ref="AL38:AL46" si="5">IF(AC38="","",IF(AC38+AF38&lt;AE38+AH38,X38,Z38))</f>
        <v/>
      </c>
    </row>
    <row r="39" spans="1:38" ht="20.100000000000001" customHeight="1" x14ac:dyDescent="0.2">
      <c r="A39"/>
      <c r="C39" s="13"/>
      <c r="D39" s="319" t="str">
        <f>IF(C40="","",IF(C40+D41&gt;H40+G41,B41,H41))</f>
        <v/>
      </c>
      <c r="E39" s="320"/>
      <c r="F39" s="27"/>
      <c r="G39" s="13"/>
      <c r="H39" s="13"/>
      <c r="I39" s="363" t="s">
        <v>76</v>
      </c>
      <c r="J39" s="363"/>
      <c r="K39" s="13"/>
      <c r="L39" s="28"/>
      <c r="M39" s="83"/>
      <c r="N39" s="322" t="str">
        <f>IF(K40="","",IF(K40+L41&gt;P40+O41,J41,P41))</f>
        <v/>
      </c>
      <c r="O39" s="323"/>
      <c r="P39" s="13"/>
      <c r="S39" s="364" t="s">
        <v>77</v>
      </c>
      <c r="T39" s="365"/>
      <c r="U39" s="365"/>
      <c r="V39" s="365"/>
      <c r="W39" s="366"/>
      <c r="X39" s="33">
        <f>$F$45</f>
        <v>0</v>
      </c>
      <c r="Y39" s="18" t="s">
        <v>74</v>
      </c>
      <c r="Z39" s="34">
        <f>$H$45</f>
        <v>0</v>
      </c>
      <c r="AA39" s="367" t="s">
        <v>78</v>
      </c>
      <c r="AB39" s="368"/>
      <c r="AC39" s="35"/>
      <c r="AD39" s="18" t="s">
        <v>79</v>
      </c>
      <c r="AE39" s="36"/>
      <c r="AF39" s="37"/>
      <c r="AG39" s="18" t="s">
        <v>79</v>
      </c>
      <c r="AH39" s="38"/>
      <c r="AI39" s="39">
        <v>0</v>
      </c>
      <c r="AJ39" s="40">
        <v>1</v>
      </c>
      <c r="AK39" s="41" t="str">
        <f t="shared" si="4"/>
        <v/>
      </c>
      <c r="AL39" s="41" t="str">
        <f t="shared" si="5"/>
        <v/>
      </c>
    </row>
    <row r="40" spans="1:38" ht="20.100000000000001" customHeight="1" x14ac:dyDescent="0.2">
      <c r="A40"/>
      <c r="C40" s="14"/>
      <c r="D40" s="15"/>
      <c r="E40" s="15"/>
      <c r="F40" s="16"/>
      <c r="G40" s="15"/>
      <c r="H40" s="14"/>
      <c r="I40" s="13"/>
      <c r="J40" s="13"/>
      <c r="K40" s="14"/>
      <c r="L40" s="15"/>
      <c r="M40" s="15"/>
      <c r="N40" s="16"/>
      <c r="O40" s="15"/>
      <c r="P40" s="14"/>
      <c r="S40" s="369" t="s">
        <v>80</v>
      </c>
      <c r="T40" s="370"/>
      <c r="U40" s="370"/>
      <c r="V40" s="370"/>
      <c r="W40" s="370"/>
      <c r="X40" s="42">
        <f>$J$45</f>
        <v>0</v>
      </c>
      <c r="Y40" s="18" t="s">
        <v>81</v>
      </c>
      <c r="Z40" s="34">
        <f>$L$45</f>
        <v>0</v>
      </c>
      <c r="AA40" s="367" t="s">
        <v>19</v>
      </c>
      <c r="AB40" s="368"/>
      <c r="AC40" s="35"/>
      <c r="AD40" s="18" t="s">
        <v>13</v>
      </c>
      <c r="AE40" s="36"/>
      <c r="AF40" s="37"/>
      <c r="AG40" s="18" t="s">
        <v>13</v>
      </c>
      <c r="AH40" s="38"/>
      <c r="AI40" s="39">
        <v>2</v>
      </c>
      <c r="AJ40" s="40">
        <v>0</v>
      </c>
      <c r="AK40" s="41" t="str">
        <f t="shared" si="4"/>
        <v/>
      </c>
      <c r="AL40" s="41" t="str">
        <f t="shared" si="5"/>
        <v/>
      </c>
    </row>
    <row r="41" spans="1:38" ht="20.100000000000001" customHeight="1" x14ac:dyDescent="0.2">
      <c r="A41"/>
      <c r="B41" s="319" t="str">
        <f>IF(B42="","",IF(B42+C44&gt;E42+D44,B45,D45))</f>
        <v/>
      </c>
      <c r="C41" s="320"/>
      <c r="D41" s="43"/>
      <c r="E41" s="334" t="s">
        <v>30</v>
      </c>
      <c r="F41" s="334"/>
      <c r="G41" s="84"/>
      <c r="H41" s="322" t="str">
        <f>IF(F42="","",IF(F42+G44&gt;I42+H44,F45,H45))</f>
        <v/>
      </c>
      <c r="I41" s="323"/>
      <c r="J41" s="375" t="str">
        <f>IF(J42="","",IF(J42+K44&gt;M42+L44,J45,L45))</f>
        <v/>
      </c>
      <c r="K41" s="323"/>
      <c r="L41" s="43"/>
      <c r="M41" s="334" t="s">
        <v>41</v>
      </c>
      <c r="N41" s="334"/>
      <c r="O41" s="45"/>
      <c r="P41" s="322" t="str">
        <f>IF(N42="","",IF(N42+O44&gt;Q42+P44,N45,P45))</f>
        <v/>
      </c>
      <c r="Q41" s="323"/>
      <c r="S41" s="369" t="s">
        <v>22</v>
      </c>
      <c r="T41" s="370"/>
      <c r="U41" s="370"/>
      <c r="V41" s="370"/>
      <c r="W41" s="370"/>
      <c r="X41" s="42">
        <f>$N$45</f>
        <v>0</v>
      </c>
      <c r="Y41" s="18" t="s">
        <v>13</v>
      </c>
      <c r="Z41" s="34">
        <f>$P$45</f>
        <v>0</v>
      </c>
      <c r="AA41" s="367" t="s">
        <v>23</v>
      </c>
      <c r="AB41" s="368"/>
      <c r="AC41" s="35"/>
      <c r="AD41" s="18" t="s">
        <v>13</v>
      </c>
      <c r="AE41" s="36"/>
      <c r="AF41" s="37"/>
      <c r="AG41" s="18" t="s">
        <v>13</v>
      </c>
      <c r="AH41" s="38"/>
      <c r="AI41" s="39">
        <v>0</v>
      </c>
      <c r="AJ41" s="40">
        <v>1</v>
      </c>
      <c r="AK41" s="41" t="str">
        <f t="shared" si="4"/>
        <v/>
      </c>
      <c r="AL41" s="41" t="str">
        <f t="shared" si="5"/>
        <v/>
      </c>
    </row>
    <row r="42" spans="1:38" ht="20.100000000000001" customHeight="1" x14ac:dyDescent="0.2">
      <c r="A42"/>
      <c r="B42" s="14"/>
      <c r="C42" s="49"/>
      <c r="D42" s="48"/>
      <c r="E42" s="14"/>
      <c r="F42" s="14"/>
      <c r="G42" s="49"/>
      <c r="H42" s="48"/>
      <c r="I42" s="14"/>
      <c r="J42" s="14"/>
      <c r="K42" s="49"/>
      <c r="L42" s="48"/>
      <c r="M42" s="14"/>
      <c r="N42" s="14"/>
      <c r="O42" s="49"/>
      <c r="P42" s="48"/>
      <c r="Q42" s="14"/>
      <c r="S42" s="369" t="s">
        <v>24</v>
      </c>
      <c r="T42" s="370"/>
      <c r="U42" s="370"/>
      <c r="V42" s="370"/>
      <c r="W42" s="370"/>
      <c r="X42" s="17" t="str">
        <f>AK38</f>
        <v/>
      </c>
      <c r="Y42" s="18" t="s">
        <v>53</v>
      </c>
      <c r="Z42" s="19" t="str">
        <f>AK39</f>
        <v/>
      </c>
      <c r="AA42" s="367" t="s">
        <v>82</v>
      </c>
      <c r="AB42" s="368"/>
      <c r="AC42" s="35"/>
      <c r="AD42" s="18" t="s">
        <v>81</v>
      </c>
      <c r="AE42" s="36"/>
      <c r="AF42" s="37"/>
      <c r="AG42" s="18" t="s">
        <v>13</v>
      </c>
      <c r="AH42" s="38"/>
      <c r="AI42" s="39">
        <v>3</v>
      </c>
      <c r="AJ42" s="40">
        <v>0</v>
      </c>
      <c r="AK42" s="41" t="str">
        <f t="shared" si="4"/>
        <v/>
      </c>
      <c r="AL42" s="41" t="str">
        <f t="shared" si="5"/>
        <v/>
      </c>
    </row>
    <row r="43" spans="1:38" ht="20.100000000000001" customHeight="1" x14ac:dyDescent="0.2">
      <c r="A43"/>
      <c r="B43" s="50" t="s">
        <v>27</v>
      </c>
      <c r="C43" s="371" t="s">
        <v>16</v>
      </c>
      <c r="D43" s="372"/>
      <c r="E43" s="51" t="s">
        <v>27</v>
      </c>
      <c r="F43" s="50" t="s">
        <v>27</v>
      </c>
      <c r="G43" s="371" t="s">
        <v>83</v>
      </c>
      <c r="H43" s="373"/>
      <c r="I43" s="51" t="s">
        <v>27</v>
      </c>
      <c r="J43" s="77" t="s">
        <v>27</v>
      </c>
      <c r="K43" s="334" t="s">
        <v>23</v>
      </c>
      <c r="L43" s="334"/>
      <c r="M43" s="51" t="s">
        <v>27</v>
      </c>
      <c r="N43" s="50" t="s">
        <v>27</v>
      </c>
      <c r="O43" s="371" t="s">
        <v>84</v>
      </c>
      <c r="P43" s="372"/>
      <c r="Q43" s="51" t="s">
        <v>27</v>
      </c>
      <c r="S43" s="358" t="s">
        <v>29</v>
      </c>
      <c r="T43" s="359"/>
      <c r="U43" s="359"/>
      <c r="V43" s="359"/>
      <c r="W43" s="360"/>
      <c r="X43" s="17" t="str">
        <f>AL38</f>
        <v/>
      </c>
      <c r="Y43" s="18" t="s">
        <v>53</v>
      </c>
      <c r="Z43" s="19" t="str">
        <f>AL39</f>
        <v/>
      </c>
      <c r="AA43" s="361" t="s">
        <v>30</v>
      </c>
      <c r="AB43" s="362"/>
      <c r="AC43" s="35"/>
      <c r="AD43" s="18" t="s">
        <v>13</v>
      </c>
      <c r="AE43" s="36"/>
      <c r="AF43" s="85"/>
      <c r="AG43" s="18" t="s">
        <v>13</v>
      </c>
      <c r="AH43" s="86"/>
      <c r="AI43" s="39">
        <v>0</v>
      </c>
      <c r="AJ43" s="40">
        <v>1</v>
      </c>
      <c r="AK43" s="41" t="str">
        <f t="shared" si="4"/>
        <v/>
      </c>
      <c r="AL43" s="41" t="str">
        <f t="shared" si="5"/>
        <v/>
      </c>
    </row>
    <row r="44" spans="1:38" ht="20.100000000000001" customHeight="1" x14ac:dyDescent="0.2">
      <c r="A44"/>
      <c r="B44" s="52" t="s">
        <v>85</v>
      </c>
      <c r="C44" s="53"/>
      <c r="D44" s="54"/>
      <c r="E44" s="55" t="s">
        <v>86</v>
      </c>
      <c r="F44" s="52" t="s">
        <v>87</v>
      </c>
      <c r="G44" s="53"/>
      <c r="H44" s="54"/>
      <c r="I44" s="52" t="s">
        <v>88</v>
      </c>
      <c r="J44" s="56" t="s">
        <v>89</v>
      </c>
      <c r="K44" s="57"/>
      <c r="L44" s="58"/>
      <c r="M44" s="52" t="s">
        <v>90</v>
      </c>
      <c r="N44" s="56" t="s">
        <v>91</v>
      </c>
      <c r="O44" s="53"/>
      <c r="P44" s="54"/>
      <c r="Q44" s="55" t="s">
        <v>92</v>
      </c>
      <c r="S44" s="369" t="s">
        <v>65</v>
      </c>
      <c r="T44" s="370"/>
      <c r="U44" s="370"/>
      <c r="V44" s="370"/>
      <c r="W44" s="370"/>
      <c r="X44" s="17" t="str">
        <f>AK40</f>
        <v/>
      </c>
      <c r="Y44" s="18" t="s">
        <v>53</v>
      </c>
      <c r="Z44" s="19" t="str">
        <f>AK41</f>
        <v/>
      </c>
      <c r="AA44" s="367" t="s">
        <v>14</v>
      </c>
      <c r="AB44" s="368"/>
      <c r="AC44" s="35"/>
      <c r="AD44" s="18" t="s">
        <v>93</v>
      </c>
      <c r="AE44" s="36"/>
      <c r="AF44" s="37"/>
      <c r="AG44" s="18" t="s">
        <v>13</v>
      </c>
      <c r="AH44" s="38"/>
      <c r="AI44" s="39">
        <v>0</v>
      </c>
      <c r="AJ44" s="40">
        <v>1</v>
      </c>
      <c r="AK44" s="41" t="str">
        <f t="shared" si="4"/>
        <v/>
      </c>
      <c r="AL44" s="41" t="str">
        <f t="shared" si="5"/>
        <v/>
      </c>
    </row>
    <row r="45" spans="1:38" ht="20.100000000000001" customHeight="1" x14ac:dyDescent="0.2">
      <c r="A45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S45" s="369" t="s">
        <v>40</v>
      </c>
      <c r="T45" s="370"/>
      <c r="U45" s="370"/>
      <c r="V45" s="370"/>
      <c r="W45" s="370"/>
      <c r="X45" s="17" t="str">
        <f>AL40</f>
        <v/>
      </c>
      <c r="Y45" s="18" t="s">
        <v>53</v>
      </c>
      <c r="Z45" s="19" t="str">
        <f>AL41</f>
        <v/>
      </c>
      <c r="AA45" s="367" t="s">
        <v>94</v>
      </c>
      <c r="AB45" s="368"/>
      <c r="AC45" s="35"/>
      <c r="AD45" s="18" t="s">
        <v>93</v>
      </c>
      <c r="AE45" s="36"/>
      <c r="AF45" s="37"/>
      <c r="AG45" s="18" t="s">
        <v>13</v>
      </c>
      <c r="AH45" s="38"/>
      <c r="AI45" s="39">
        <v>1</v>
      </c>
      <c r="AJ45" s="40">
        <v>2</v>
      </c>
      <c r="AK45" s="41" t="str">
        <f t="shared" si="4"/>
        <v/>
      </c>
      <c r="AL45" s="41" t="str">
        <f t="shared" si="5"/>
        <v/>
      </c>
    </row>
    <row r="46" spans="1:38" ht="20.100000000000001" customHeight="1" x14ac:dyDescent="0.2">
      <c r="A46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S46" s="369" t="s">
        <v>95</v>
      </c>
      <c r="T46" s="370"/>
      <c r="U46" s="370"/>
      <c r="V46" s="370"/>
      <c r="W46" s="370"/>
      <c r="X46" s="17" t="str">
        <f>AK42</f>
        <v/>
      </c>
      <c r="Y46" s="18" t="s">
        <v>53</v>
      </c>
      <c r="Z46" s="19" t="str">
        <f>AK44</f>
        <v/>
      </c>
      <c r="AA46" s="367" t="s">
        <v>43</v>
      </c>
      <c r="AB46" s="368"/>
      <c r="AC46" s="35"/>
      <c r="AD46" s="18" t="s">
        <v>13</v>
      </c>
      <c r="AE46" s="36"/>
      <c r="AF46" s="37"/>
      <c r="AG46" s="18" t="s">
        <v>93</v>
      </c>
      <c r="AH46" s="38"/>
      <c r="AI46" s="39">
        <v>0</v>
      </c>
      <c r="AJ46" s="40">
        <v>1</v>
      </c>
      <c r="AK46" s="41" t="str">
        <f t="shared" si="4"/>
        <v/>
      </c>
      <c r="AL46" s="41" t="str">
        <f t="shared" si="5"/>
        <v/>
      </c>
    </row>
    <row r="47" spans="1:38" ht="20.100000000000001" customHeight="1" thickBot="1" x14ac:dyDescent="0.25">
      <c r="A47"/>
      <c r="C47" s="78"/>
      <c r="D47" s="362" t="s">
        <v>66</v>
      </c>
      <c r="E47" s="379"/>
      <c r="F47" s="379"/>
      <c r="G47" s="380"/>
      <c r="H47" s="80"/>
      <c r="K47" s="79" t="str">
        <f>IF(AC45="","",AC45)</f>
        <v/>
      </c>
      <c r="L47" s="362" t="s">
        <v>67</v>
      </c>
      <c r="M47" s="379"/>
      <c r="N47" s="379"/>
      <c r="O47" s="379"/>
      <c r="P47" s="80" t="str">
        <f>IF(AE45="","",AE45)</f>
        <v/>
      </c>
      <c r="S47" s="381" t="s">
        <v>44</v>
      </c>
      <c r="T47" s="382"/>
      <c r="U47" s="382"/>
      <c r="V47" s="382"/>
      <c r="W47" s="382"/>
      <c r="X47" s="352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4"/>
    </row>
    <row r="48" spans="1:38" ht="20.100000000000001" customHeight="1" x14ac:dyDescent="0.2">
      <c r="A48"/>
      <c r="C48" s="50" t="s">
        <v>27</v>
      </c>
      <c r="D48" s="45"/>
      <c r="F48" s="63"/>
      <c r="G48" s="45"/>
      <c r="H48" s="50" t="s">
        <v>27</v>
      </c>
      <c r="K48" s="50" t="s">
        <v>27</v>
      </c>
      <c r="L48" s="45" t="str">
        <f>IF(AF45="","",AF45)</f>
        <v/>
      </c>
      <c r="N48" s="63"/>
      <c r="O48" s="45" t="str">
        <f>IF(AH45="","",AH45)</f>
        <v/>
      </c>
      <c r="P48" s="50" t="s">
        <v>27</v>
      </c>
    </row>
    <row r="49" spans="1:38" ht="20.100000000000001" customHeight="1" x14ac:dyDescent="0.2">
      <c r="A49"/>
      <c r="B49" s="334" t="s">
        <v>45</v>
      </c>
      <c r="C49" s="334"/>
    </row>
    <row r="50" spans="1:38" ht="20.100000000000001" customHeight="1" x14ac:dyDescent="0.2">
      <c r="A50"/>
      <c r="C50" s="64" t="s">
        <v>96</v>
      </c>
      <c r="D50" s="339" t="str">
        <f>I37</f>
        <v/>
      </c>
      <c r="E50" s="339"/>
      <c r="F50" s="64" t="s">
        <v>97</v>
      </c>
      <c r="G50" s="339" t="str">
        <f>IF(E38="","",IF(E38+F39&lt;N38+M39,D39,N39))</f>
        <v/>
      </c>
      <c r="H50" s="339"/>
      <c r="I50" s="64" t="s">
        <v>98</v>
      </c>
      <c r="J50" s="339" t="str">
        <f>IF(C40="","",IF(C40+D41&lt;H40+G41,B41,H41))</f>
        <v/>
      </c>
      <c r="K50" s="339"/>
      <c r="L50" s="64" t="s">
        <v>99</v>
      </c>
      <c r="M50" s="339" t="str">
        <f>IF(AC43="","",IF(AC43+AF43&gt;AE43+AH43,X43,Z43))</f>
        <v/>
      </c>
      <c r="N50" s="339" t="e">
        <f>IF(F50="","",IF(F50+I50&gt;H50+K50,A50,C50))</f>
        <v>#VALUE!</v>
      </c>
      <c r="O50" s="64" t="s">
        <v>100</v>
      </c>
      <c r="P50" s="339" t="str">
        <f>IF(AC43="","",IF(AC43+AF43&lt;AE43+AH43,X43,Z43))</f>
        <v/>
      </c>
      <c r="Q50" s="339"/>
    </row>
    <row r="51" spans="1:38" ht="20.100000000000001" customHeight="1" x14ac:dyDescent="0.2">
      <c r="A51"/>
      <c r="I51" s="64" t="s">
        <v>98</v>
      </c>
      <c r="J51" s="341" t="str">
        <f>IF(K40="","",IF(K40+L41&lt;P40+O41,J41,P41))</f>
        <v/>
      </c>
      <c r="K51" s="341"/>
      <c r="L51" s="64" t="s">
        <v>99</v>
      </c>
      <c r="M51" s="341" t="str">
        <f>IF(AC45="","",IF(AC45+AF45&gt;AE45+AH45,X45,Z45))</f>
        <v/>
      </c>
      <c r="N51" s="341" t="str">
        <f>IF(F51="","",IF(F51+I51&gt;H51+K51,A51,C51))</f>
        <v/>
      </c>
      <c r="O51" s="64" t="s">
        <v>100</v>
      </c>
      <c r="P51" s="389" t="str">
        <f>IF(AC45="","",IF(AC45+AF45&lt;AE45+AH45,X45,Z45))</f>
        <v/>
      </c>
      <c r="Q51" s="389"/>
    </row>
    <row r="52" spans="1:38" ht="20.100000000000001" customHeight="1" thickBot="1" x14ac:dyDescent="0.25"/>
    <row r="53" spans="1:38" ht="27" customHeight="1" thickTop="1" thickBot="1" x14ac:dyDescent="0.25">
      <c r="A53" s="3" t="s">
        <v>101</v>
      </c>
      <c r="B53" s="4"/>
      <c r="C53" s="4"/>
      <c r="D53" s="4"/>
      <c r="E53" s="4"/>
      <c r="F53" s="4"/>
      <c r="G53" s="4"/>
      <c r="H53" s="4"/>
      <c r="I53" s="383"/>
      <c r="J53" s="383"/>
      <c r="K53" s="66"/>
      <c r="L53" s="4"/>
      <c r="M53" s="4"/>
      <c r="N53" s="4"/>
      <c r="O53" s="4"/>
      <c r="P53" s="4"/>
      <c r="Q53" s="4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20.100000000000001" customHeight="1" thickBot="1" x14ac:dyDescent="0.25">
      <c r="A54"/>
      <c r="B54"/>
      <c r="C54"/>
      <c r="D54"/>
      <c r="E54"/>
      <c r="F54"/>
      <c r="G54"/>
      <c r="H54"/>
      <c r="I54" s="319" t="str">
        <f>IF(E55="","",IF(E55+F56&gt;N55+M56,D56,N56))</f>
        <v/>
      </c>
      <c r="J54" s="320"/>
      <c r="K54"/>
      <c r="L54"/>
      <c r="M54"/>
      <c r="N54"/>
      <c r="O54"/>
      <c r="P54"/>
      <c r="Q54"/>
      <c r="S54" s="355" t="s">
        <v>2</v>
      </c>
      <c r="T54" s="356"/>
      <c r="U54" s="356"/>
      <c r="V54" s="356"/>
      <c r="W54" s="356"/>
      <c r="X54" s="10" t="s">
        <v>3</v>
      </c>
      <c r="Y54" s="10"/>
      <c r="Z54" s="10" t="s">
        <v>3</v>
      </c>
      <c r="AA54" s="356" t="s">
        <v>4</v>
      </c>
      <c r="AB54" s="357"/>
      <c r="AC54" s="355" t="s">
        <v>5</v>
      </c>
      <c r="AD54" s="356"/>
      <c r="AE54" s="356"/>
      <c r="AF54" s="356" t="s">
        <v>6</v>
      </c>
      <c r="AG54" s="356"/>
      <c r="AH54" s="357"/>
      <c r="AI54" s="9" t="s">
        <v>7</v>
      </c>
      <c r="AJ54" s="11" t="s">
        <v>7</v>
      </c>
      <c r="AK54" s="12" t="s">
        <v>8</v>
      </c>
      <c r="AL54" s="12" t="s">
        <v>9</v>
      </c>
    </row>
    <row r="55" spans="1:38" ht="20.100000000000001" customHeight="1" x14ac:dyDescent="0.2">
      <c r="A55"/>
      <c r="C55" s="13"/>
      <c r="D55" s="13"/>
      <c r="E55" s="14"/>
      <c r="F55" s="15"/>
      <c r="G55" s="15"/>
      <c r="H55" s="15"/>
      <c r="I55" s="67"/>
      <c r="J55" s="16"/>
      <c r="K55" s="15"/>
      <c r="L55" s="15"/>
      <c r="M55" s="15"/>
      <c r="N55" s="14"/>
      <c r="O55" s="13"/>
      <c r="P55" s="13"/>
      <c r="S55" s="358" t="s">
        <v>52</v>
      </c>
      <c r="T55" s="359"/>
      <c r="U55" s="359"/>
      <c r="V55" s="359"/>
      <c r="W55" s="360"/>
      <c r="X55" s="17">
        <f>$B$62</f>
        <v>0</v>
      </c>
      <c r="Y55" s="18" t="s">
        <v>11</v>
      </c>
      <c r="Z55" s="19">
        <f>$D$62</f>
        <v>0</v>
      </c>
      <c r="AA55" s="361" t="s">
        <v>28</v>
      </c>
      <c r="AB55" s="362"/>
      <c r="AC55" s="20"/>
      <c r="AD55" s="18" t="s">
        <v>13</v>
      </c>
      <c r="AE55" s="21"/>
      <c r="AF55" s="22"/>
      <c r="AG55" s="18" t="s">
        <v>13</v>
      </c>
      <c r="AH55" s="23"/>
      <c r="AI55" s="24">
        <v>1</v>
      </c>
      <c r="AJ55" s="25">
        <v>0</v>
      </c>
      <c r="AK55" s="26" t="str">
        <f t="shared" ref="AK55:AK63" si="6">IF(AC55="","",IF(AC55+AF55&gt;AE55+AH55,X55,Z55))</f>
        <v/>
      </c>
      <c r="AL55" s="26" t="str">
        <f t="shared" ref="AL55:AL63" si="7">IF(AC55="","",IF(AC55+AF55&lt;AE55+AH55,X55,Z55))</f>
        <v/>
      </c>
    </row>
    <row r="56" spans="1:38" ht="20.100000000000001" customHeight="1" x14ac:dyDescent="0.2">
      <c r="A56"/>
      <c r="C56" s="13"/>
      <c r="D56" s="319" t="str">
        <f>IF(C57="","",IF(C57+D58&gt;H57+G58,B58,H58))</f>
        <v/>
      </c>
      <c r="E56" s="320"/>
      <c r="F56" s="87"/>
      <c r="G56" s="13"/>
      <c r="H56" s="13"/>
      <c r="I56" s="363" t="s">
        <v>14</v>
      </c>
      <c r="J56" s="390"/>
      <c r="K56" s="13"/>
      <c r="L56" s="28"/>
      <c r="M56" s="83"/>
      <c r="N56" s="322" t="str">
        <f>IF(K57="","",IF(K57+L58&gt;P57+O58,J58,P58))</f>
        <v/>
      </c>
      <c r="O56" s="323"/>
      <c r="P56" s="13"/>
      <c r="S56" s="364" t="s">
        <v>54</v>
      </c>
      <c r="T56" s="365"/>
      <c r="U56" s="365"/>
      <c r="V56" s="365"/>
      <c r="W56" s="366"/>
      <c r="X56" s="88">
        <f>$F$62</f>
        <v>0</v>
      </c>
      <c r="Y56" s="18" t="s">
        <v>13</v>
      </c>
      <c r="Z56" s="34">
        <f>$H$62</f>
        <v>0</v>
      </c>
      <c r="AA56" s="367" t="s">
        <v>16</v>
      </c>
      <c r="AB56" s="368"/>
      <c r="AC56" s="35"/>
      <c r="AD56" s="18" t="s">
        <v>13</v>
      </c>
      <c r="AE56" s="36"/>
      <c r="AF56" s="37"/>
      <c r="AG56" s="18" t="s">
        <v>13</v>
      </c>
      <c r="AH56" s="38"/>
      <c r="AI56" s="39">
        <v>1</v>
      </c>
      <c r="AJ56" s="40">
        <v>2</v>
      </c>
      <c r="AK56" s="41" t="str">
        <f t="shared" si="6"/>
        <v/>
      </c>
      <c r="AL56" s="41" t="str">
        <f t="shared" si="7"/>
        <v/>
      </c>
    </row>
    <row r="57" spans="1:38" ht="20.100000000000001" customHeight="1" x14ac:dyDescent="0.2">
      <c r="A57"/>
      <c r="C57" s="14"/>
      <c r="D57" s="15"/>
      <c r="E57" s="67"/>
      <c r="F57" s="89"/>
      <c r="G57" s="15"/>
      <c r="H57" s="14"/>
      <c r="I57" s="13"/>
      <c r="J57" s="13"/>
      <c r="K57" s="14"/>
      <c r="L57" s="15"/>
      <c r="M57" s="15"/>
      <c r="N57" s="16"/>
      <c r="O57" s="15"/>
      <c r="P57" s="14"/>
      <c r="S57" s="369" t="s">
        <v>18</v>
      </c>
      <c r="T57" s="370"/>
      <c r="U57" s="370"/>
      <c r="V57" s="370"/>
      <c r="W57" s="370"/>
      <c r="X57" s="90">
        <f>$J$62</f>
        <v>0</v>
      </c>
      <c r="Y57" s="18" t="s">
        <v>13</v>
      </c>
      <c r="Z57" s="34">
        <f>$L$62</f>
        <v>0</v>
      </c>
      <c r="AA57" s="367" t="s">
        <v>19</v>
      </c>
      <c r="AB57" s="368"/>
      <c r="AC57" s="35"/>
      <c r="AD57" s="18" t="s">
        <v>13</v>
      </c>
      <c r="AE57" s="36"/>
      <c r="AF57" s="37"/>
      <c r="AG57" s="18" t="s">
        <v>13</v>
      </c>
      <c r="AH57" s="38"/>
      <c r="AI57" s="39">
        <v>4</v>
      </c>
      <c r="AJ57" s="40">
        <v>5</v>
      </c>
      <c r="AK57" s="41" t="str">
        <f t="shared" si="6"/>
        <v/>
      </c>
      <c r="AL57" s="41" t="str">
        <f t="shared" si="7"/>
        <v/>
      </c>
    </row>
    <row r="58" spans="1:38" ht="20.100000000000001" customHeight="1" x14ac:dyDescent="0.2">
      <c r="A58"/>
      <c r="B58" s="319" t="str">
        <f>IF(B59="","",IF(B59+C61&gt;E59+D61,B62,D62))</f>
        <v/>
      </c>
      <c r="C58" s="320"/>
      <c r="D58" s="53"/>
      <c r="E58" s="334" t="s">
        <v>30</v>
      </c>
      <c r="F58" s="334"/>
      <c r="G58" s="91"/>
      <c r="H58" s="322" t="str">
        <f>IF(F59="","",IF(F59+G61&gt;I59+H61,F62,H62))</f>
        <v/>
      </c>
      <c r="I58" s="323"/>
      <c r="J58" s="375" t="str">
        <f>IF(J59="","",IF(J59+K61&gt;M59+L61,J62,L62))</f>
        <v/>
      </c>
      <c r="K58" s="323"/>
      <c r="L58" s="92"/>
      <c r="M58" s="334" t="s">
        <v>41</v>
      </c>
      <c r="N58" s="334"/>
      <c r="O58" s="81"/>
      <c r="P58" s="322" t="str">
        <f>IF(N59="","",IF(N59+O61&gt;Q59+P61,N62,P62))</f>
        <v/>
      </c>
      <c r="Q58" s="323"/>
      <c r="S58" s="369" t="s">
        <v>22</v>
      </c>
      <c r="T58" s="370"/>
      <c r="U58" s="370"/>
      <c r="V58" s="370"/>
      <c r="W58" s="370"/>
      <c r="X58" s="42">
        <f>$N$62</f>
        <v>0</v>
      </c>
      <c r="Y58" s="18" t="s">
        <v>13</v>
      </c>
      <c r="Z58" s="34">
        <f>$P$62</f>
        <v>0</v>
      </c>
      <c r="AA58" s="367" t="s">
        <v>23</v>
      </c>
      <c r="AB58" s="368"/>
      <c r="AC58" s="35"/>
      <c r="AD58" s="18" t="s">
        <v>13</v>
      </c>
      <c r="AE58" s="36"/>
      <c r="AF58" s="37"/>
      <c r="AG58" s="18" t="s">
        <v>13</v>
      </c>
      <c r="AH58" s="38"/>
      <c r="AI58" s="39">
        <v>1</v>
      </c>
      <c r="AJ58" s="40">
        <v>4</v>
      </c>
      <c r="AK58" s="41" t="str">
        <f t="shared" si="6"/>
        <v/>
      </c>
      <c r="AL58" s="41" t="str">
        <f t="shared" si="7"/>
        <v/>
      </c>
    </row>
    <row r="59" spans="1:38" ht="20.100000000000001" customHeight="1" x14ac:dyDescent="0.2">
      <c r="A59"/>
      <c r="B59" s="14"/>
      <c r="C59" s="73"/>
      <c r="D59" s="48"/>
      <c r="E59" s="14"/>
      <c r="F59" s="14"/>
      <c r="G59" s="73"/>
      <c r="H59" s="48"/>
      <c r="I59" s="14"/>
      <c r="J59" s="14"/>
      <c r="K59" s="49"/>
      <c r="L59" s="48"/>
      <c r="M59" s="14"/>
      <c r="N59" s="14"/>
      <c r="O59" s="49"/>
      <c r="P59" s="48"/>
      <c r="Q59" s="14"/>
      <c r="S59" s="369" t="s">
        <v>24</v>
      </c>
      <c r="T59" s="370"/>
      <c r="U59" s="370"/>
      <c r="V59" s="370"/>
      <c r="W59" s="370"/>
      <c r="X59" s="17" t="str">
        <f>AK55</f>
        <v/>
      </c>
      <c r="Y59" s="18" t="s">
        <v>53</v>
      </c>
      <c r="Z59" s="19" t="str">
        <f>AK56</f>
        <v/>
      </c>
      <c r="AA59" s="367" t="s">
        <v>25</v>
      </c>
      <c r="AB59" s="368"/>
      <c r="AC59" s="35"/>
      <c r="AD59" s="18" t="s">
        <v>13</v>
      </c>
      <c r="AE59" s="36"/>
      <c r="AF59" s="37"/>
      <c r="AG59" s="18" t="s">
        <v>13</v>
      </c>
      <c r="AH59" s="38"/>
      <c r="AI59" s="39">
        <v>2</v>
      </c>
      <c r="AJ59" s="40">
        <v>1</v>
      </c>
      <c r="AK59" s="41" t="str">
        <f t="shared" si="6"/>
        <v/>
      </c>
      <c r="AL59" s="41" t="str">
        <f t="shared" si="7"/>
        <v/>
      </c>
    </row>
    <row r="60" spans="1:38" ht="20.100000000000001" customHeight="1" x14ac:dyDescent="0.2">
      <c r="A60"/>
      <c r="B60" s="50" t="s">
        <v>27</v>
      </c>
      <c r="C60" s="386" t="s">
        <v>16</v>
      </c>
      <c r="D60" s="372"/>
      <c r="E60" s="50" t="s">
        <v>27</v>
      </c>
      <c r="F60" s="50" t="s">
        <v>27</v>
      </c>
      <c r="G60" s="386" t="s">
        <v>28</v>
      </c>
      <c r="H60" s="388"/>
      <c r="I60" s="51" t="s">
        <v>27</v>
      </c>
      <c r="J60" s="77"/>
      <c r="K60" s="334" t="s">
        <v>23</v>
      </c>
      <c r="L60" s="334"/>
      <c r="M60" s="51"/>
      <c r="N60" s="77"/>
      <c r="O60" s="334" t="s">
        <v>19</v>
      </c>
      <c r="P60" s="334"/>
      <c r="Q60" s="51"/>
      <c r="S60" s="358" t="s">
        <v>29</v>
      </c>
      <c r="T60" s="359"/>
      <c r="U60" s="359"/>
      <c r="V60" s="359"/>
      <c r="W60" s="360"/>
      <c r="X60" s="17" t="str">
        <f>AL55</f>
        <v/>
      </c>
      <c r="Y60" s="18" t="s">
        <v>53</v>
      </c>
      <c r="Z60" s="19" t="str">
        <f>AL56</f>
        <v/>
      </c>
      <c r="AA60" s="361" t="s">
        <v>30</v>
      </c>
      <c r="AB60" s="362"/>
      <c r="AC60" s="35"/>
      <c r="AD60" s="18" t="s">
        <v>13</v>
      </c>
      <c r="AE60" s="36"/>
      <c r="AF60" s="37"/>
      <c r="AG60" s="18" t="s">
        <v>13</v>
      </c>
      <c r="AH60" s="38"/>
      <c r="AI60" s="39">
        <v>1</v>
      </c>
      <c r="AJ60" s="40">
        <v>1</v>
      </c>
      <c r="AK60" s="41" t="str">
        <f t="shared" si="6"/>
        <v/>
      </c>
      <c r="AL60" s="41" t="str">
        <f t="shared" si="7"/>
        <v/>
      </c>
    </row>
    <row r="61" spans="1:38" ht="20.100000000000001" customHeight="1" x14ac:dyDescent="0.2">
      <c r="A61"/>
      <c r="B61" s="52" t="s">
        <v>102</v>
      </c>
      <c r="C61" s="53"/>
      <c r="D61" s="54"/>
      <c r="E61" s="55" t="s">
        <v>103</v>
      </c>
      <c r="F61" s="52" t="s">
        <v>104</v>
      </c>
      <c r="G61" s="53"/>
      <c r="H61" s="54"/>
      <c r="I61" s="52" t="s">
        <v>105</v>
      </c>
      <c r="J61" s="56" t="s">
        <v>106</v>
      </c>
      <c r="K61" s="57"/>
      <c r="L61" s="58"/>
      <c r="M61" s="52" t="s">
        <v>107</v>
      </c>
      <c r="N61" s="56" t="s">
        <v>108</v>
      </c>
      <c r="O61" s="53"/>
      <c r="P61" s="54"/>
      <c r="Q61" s="55" t="s">
        <v>109</v>
      </c>
      <c r="S61" s="369" t="s">
        <v>65</v>
      </c>
      <c r="T61" s="370"/>
      <c r="U61" s="370"/>
      <c r="V61" s="370"/>
      <c r="W61" s="370"/>
      <c r="X61" s="17" t="str">
        <f>AK57</f>
        <v/>
      </c>
      <c r="Y61" s="18" t="s">
        <v>53</v>
      </c>
      <c r="Z61" s="19" t="str">
        <f>AK58</f>
        <v/>
      </c>
      <c r="AA61" s="367" t="s">
        <v>110</v>
      </c>
      <c r="AB61" s="368"/>
      <c r="AC61" s="35"/>
      <c r="AD61" s="18" t="s">
        <v>111</v>
      </c>
      <c r="AE61" s="36"/>
      <c r="AF61" s="37"/>
      <c r="AG61" s="18" t="s">
        <v>111</v>
      </c>
      <c r="AH61" s="38"/>
      <c r="AI61" s="39">
        <v>0</v>
      </c>
      <c r="AJ61" s="40">
        <v>2</v>
      </c>
      <c r="AK61" s="41" t="str">
        <f t="shared" si="6"/>
        <v/>
      </c>
      <c r="AL61" s="41" t="str">
        <f t="shared" si="7"/>
        <v/>
      </c>
    </row>
    <row r="62" spans="1:38" ht="20.100000000000001" customHeight="1" x14ac:dyDescent="0.2">
      <c r="A62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S62" s="369" t="s">
        <v>112</v>
      </c>
      <c r="T62" s="370"/>
      <c r="U62" s="370"/>
      <c r="V62" s="370"/>
      <c r="W62" s="370"/>
      <c r="X62" s="17" t="str">
        <f>AL57</f>
        <v/>
      </c>
      <c r="Y62" s="18" t="s">
        <v>53</v>
      </c>
      <c r="Z62" s="19" t="str">
        <f>AL58</f>
        <v/>
      </c>
      <c r="AA62" s="367" t="s">
        <v>41</v>
      </c>
      <c r="AB62" s="368"/>
      <c r="AC62" s="35"/>
      <c r="AD62" s="18" t="s">
        <v>13</v>
      </c>
      <c r="AE62" s="36"/>
      <c r="AF62" s="37"/>
      <c r="AG62" s="18" t="s">
        <v>13</v>
      </c>
      <c r="AH62" s="38"/>
      <c r="AI62" s="39">
        <v>1</v>
      </c>
      <c r="AJ62" s="40">
        <v>0</v>
      </c>
      <c r="AK62" s="41" t="str">
        <f t="shared" si="6"/>
        <v/>
      </c>
      <c r="AL62" s="41" t="str">
        <f t="shared" si="7"/>
        <v/>
      </c>
    </row>
    <row r="63" spans="1:38" ht="20.100000000000001" customHeight="1" x14ac:dyDescent="0.2">
      <c r="A63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S63" s="369" t="s">
        <v>42</v>
      </c>
      <c r="T63" s="370"/>
      <c r="U63" s="370"/>
      <c r="V63" s="370"/>
      <c r="W63" s="370"/>
      <c r="X63" s="17" t="str">
        <f>AK59</f>
        <v/>
      </c>
      <c r="Y63" s="18" t="s">
        <v>53</v>
      </c>
      <c r="Z63" s="19" t="str">
        <f>AK61</f>
        <v/>
      </c>
      <c r="AA63" s="367" t="s">
        <v>43</v>
      </c>
      <c r="AB63" s="368"/>
      <c r="AC63" s="35"/>
      <c r="AD63" s="18" t="s">
        <v>13</v>
      </c>
      <c r="AE63" s="36"/>
      <c r="AF63" s="37"/>
      <c r="AG63" s="18" t="s">
        <v>13</v>
      </c>
      <c r="AH63" s="38"/>
      <c r="AI63" s="39">
        <v>5</v>
      </c>
      <c r="AJ63" s="40">
        <v>4</v>
      </c>
      <c r="AK63" s="41" t="str">
        <f t="shared" si="6"/>
        <v/>
      </c>
      <c r="AL63" s="41" t="str">
        <f t="shared" si="7"/>
        <v/>
      </c>
    </row>
    <row r="64" spans="1:38" ht="20.100000000000001" customHeight="1" thickBot="1" x14ac:dyDescent="0.25">
      <c r="A64"/>
      <c r="C64" s="14"/>
      <c r="D64" s="362" t="s">
        <v>25</v>
      </c>
      <c r="E64" s="379"/>
      <c r="F64" s="379"/>
      <c r="G64" s="380"/>
      <c r="H64" s="60"/>
      <c r="K64" s="93" t="str">
        <f>IF(AC62="","",AC62)</f>
        <v/>
      </c>
      <c r="L64" s="362" t="s">
        <v>43</v>
      </c>
      <c r="M64" s="379"/>
      <c r="N64" s="379"/>
      <c r="O64" s="380"/>
      <c r="P64" s="60" t="str">
        <f>IF(AE62="","",AE62)</f>
        <v/>
      </c>
      <c r="S64" s="381" t="s">
        <v>44</v>
      </c>
      <c r="T64" s="382"/>
      <c r="U64" s="382"/>
      <c r="V64" s="382"/>
      <c r="W64" s="382"/>
      <c r="X64" s="352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4"/>
    </row>
    <row r="65" spans="1:38" ht="20.100000000000001" customHeight="1" x14ac:dyDescent="0.2">
      <c r="A65"/>
      <c r="C65" s="50" t="s">
        <v>27</v>
      </c>
      <c r="D65" s="61" t="str">
        <f>IF(AF60="","",AF60)</f>
        <v/>
      </c>
      <c r="F65" s="82"/>
      <c r="G65" s="61" t="str">
        <f>IF(AH60="","",AH60)</f>
        <v/>
      </c>
      <c r="H65" s="50" t="s">
        <v>27</v>
      </c>
      <c r="K65" s="50" t="s">
        <v>27</v>
      </c>
      <c r="L65" s="94" t="str">
        <f>IF(AF62="","",AF62)</f>
        <v/>
      </c>
      <c r="N65" s="82"/>
      <c r="O65" s="94" t="str">
        <f>IF(AH62="","",AH62)</f>
        <v/>
      </c>
      <c r="P65" s="50" t="s">
        <v>27</v>
      </c>
    </row>
    <row r="66" spans="1:38" ht="20.100000000000001" customHeight="1" x14ac:dyDescent="0.2">
      <c r="A66"/>
      <c r="B66" s="334" t="s">
        <v>45</v>
      </c>
      <c r="C66" s="334"/>
    </row>
    <row r="67" spans="1:38" ht="20.100000000000001" customHeight="1" x14ac:dyDescent="0.2">
      <c r="A67"/>
      <c r="C67" s="64" t="s">
        <v>113</v>
      </c>
      <c r="D67" s="339" t="str">
        <f>I54</f>
        <v/>
      </c>
      <c r="E67" s="339"/>
      <c r="F67" s="64" t="s">
        <v>114</v>
      </c>
      <c r="G67" s="339" t="str">
        <f>IF(E55="","",IF(E55+F56&lt;N55+M56,D56,N56))</f>
        <v/>
      </c>
      <c r="H67" s="339"/>
      <c r="I67" s="64" t="s">
        <v>115</v>
      </c>
      <c r="J67" s="339" t="str">
        <f>IF(C57="","",IF(C57+D58&lt;H57+G58,B58,H58))</f>
        <v/>
      </c>
      <c r="K67" s="339"/>
      <c r="L67" s="64" t="s">
        <v>116</v>
      </c>
      <c r="M67" s="339" t="str">
        <f>IF(AC60="","",IF(AC60+AF60&gt;AE60+AH60,X60,Z60))</f>
        <v/>
      </c>
      <c r="N67" s="339"/>
      <c r="O67" s="64" t="s">
        <v>117</v>
      </c>
      <c r="P67" s="339" t="str">
        <f>IF(AC60="","",IF(AC60+AF60&lt;AE60+AH60,X60,Z60))</f>
        <v/>
      </c>
      <c r="Q67" s="339"/>
    </row>
    <row r="68" spans="1:38" ht="20.100000000000001" customHeight="1" x14ac:dyDescent="0.2">
      <c r="A68"/>
      <c r="I68" s="64" t="s">
        <v>115</v>
      </c>
      <c r="J68" s="341" t="str">
        <f>IF(K57="","",IF(K57+L58&lt;P57+O58,J58,P58))</f>
        <v/>
      </c>
      <c r="K68" s="341"/>
      <c r="L68" s="64" t="s">
        <v>116</v>
      </c>
      <c r="M68" s="341" t="str">
        <f>IF(AC62="","",IF(AC62+AF62&gt;AE62+AH62,X62,Z62))</f>
        <v/>
      </c>
      <c r="N68" s="341" t="str">
        <f>IF(F68="","",IF(F68+I68&gt;H68+K68,A68,C68))</f>
        <v/>
      </c>
      <c r="O68" s="64" t="s">
        <v>117</v>
      </c>
      <c r="P68" s="389" t="str">
        <f>IF(AC62="","",IF(AC62+AF62&lt;AE62+AH62,X62,Z62))</f>
        <v/>
      </c>
      <c r="Q68" s="389"/>
    </row>
    <row r="69" spans="1:38" ht="20.100000000000001" customHeight="1" thickBot="1" x14ac:dyDescent="0.25"/>
    <row r="70" spans="1:38" ht="27" customHeight="1" thickTop="1" thickBot="1" x14ac:dyDescent="0.25">
      <c r="A70" s="3" t="s">
        <v>118</v>
      </c>
      <c r="B70" s="4"/>
      <c r="C70" s="4"/>
      <c r="D70" s="4"/>
      <c r="E70" s="4"/>
      <c r="F70" s="4"/>
      <c r="G70" s="4"/>
      <c r="H70" s="4"/>
      <c r="I70" s="383"/>
      <c r="J70" s="383"/>
      <c r="K70" s="66"/>
      <c r="L70" s="4"/>
      <c r="M70" s="4"/>
      <c r="N70" s="4"/>
      <c r="O70" s="4"/>
      <c r="P70" s="4"/>
      <c r="Q70" s="4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20.100000000000001" customHeight="1" thickBot="1" x14ac:dyDescent="0.25">
      <c r="A71"/>
      <c r="B71"/>
      <c r="C71"/>
      <c r="D71"/>
      <c r="E71"/>
      <c r="F71"/>
      <c r="G71"/>
      <c r="H71"/>
      <c r="I71" s="319" t="str">
        <f>IF(E72="","",IF(E72+F73&gt;N72+M73,D73,N73))</f>
        <v/>
      </c>
      <c r="J71" s="320"/>
      <c r="K71"/>
      <c r="L71"/>
      <c r="M71"/>
      <c r="N71"/>
      <c r="O71"/>
      <c r="P71"/>
      <c r="Q71"/>
      <c r="S71" s="355" t="s">
        <v>2</v>
      </c>
      <c r="T71" s="356"/>
      <c r="U71" s="356"/>
      <c r="V71" s="356"/>
      <c r="W71" s="356"/>
      <c r="X71" s="10" t="s">
        <v>3</v>
      </c>
      <c r="Y71" s="10"/>
      <c r="Z71" s="10" t="s">
        <v>3</v>
      </c>
      <c r="AA71" s="356" t="s">
        <v>4</v>
      </c>
      <c r="AB71" s="357"/>
      <c r="AC71" s="355" t="s">
        <v>5</v>
      </c>
      <c r="AD71" s="356"/>
      <c r="AE71" s="356"/>
      <c r="AF71" s="356" t="s">
        <v>6</v>
      </c>
      <c r="AG71" s="356"/>
      <c r="AH71" s="357"/>
      <c r="AI71" s="9" t="s">
        <v>7</v>
      </c>
      <c r="AJ71" s="11" t="s">
        <v>7</v>
      </c>
      <c r="AK71" s="12" t="s">
        <v>8</v>
      </c>
      <c r="AL71" s="12" t="s">
        <v>9</v>
      </c>
    </row>
    <row r="72" spans="1:38" ht="20.100000000000001" customHeight="1" x14ac:dyDescent="0.2">
      <c r="A72"/>
      <c r="C72" s="13"/>
      <c r="D72" s="13"/>
      <c r="E72" s="14"/>
      <c r="F72" s="15"/>
      <c r="G72" s="15"/>
      <c r="H72" s="15"/>
      <c r="I72" s="67"/>
      <c r="J72" s="16"/>
      <c r="K72" s="15"/>
      <c r="L72" s="15"/>
      <c r="M72" s="15"/>
      <c r="N72" s="14"/>
      <c r="O72" s="13"/>
      <c r="P72" s="13"/>
      <c r="S72" s="358" t="s">
        <v>52</v>
      </c>
      <c r="T72" s="359"/>
      <c r="U72" s="359"/>
      <c r="V72" s="359"/>
      <c r="W72" s="360"/>
      <c r="X72" s="17">
        <f>$B$79</f>
        <v>0</v>
      </c>
      <c r="Y72" s="18" t="s">
        <v>74</v>
      </c>
      <c r="Z72" s="19">
        <f>$D$79</f>
        <v>0</v>
      </c>
      <c r="AA72" s="361" t="s">
        <v>28</v>
      </c>
      <c r="AB72" s="362"/>
      <c r="AC72" s="20"/>
      <c r="AD72" s="18" t="s">
        <v>13</v>
      </c>
      <c r="AE72" s="21"/>
      <c r="AF72" s="22"/>
      <c r="AG72" s="18" t="s">
        <v>13</v>
      </c>
      <c r="AH72" s="23"/>
      <c r="AI72" s="24">
        <v>4</v>
      </c>
      <c r="AJ72" s="25">
        <v>1</v>
      </c>
      <c r="AK72" s="26" t="str">
        <f t="shared" ref="AK72:AK80" si="8">IF(AC72="","",IF(AC72+AF72&gt;AE72+AH72,X72,Z72))</f>
        <v/>
      </c>
      <c r="AL72" s="26" t="str">
        <f t="shared" ref="AL72:AL80" si="9">IF(AC72="","",IF(AC72+AF72&lt;AE72+AH72,X72,Z72))</f>
        <v/>
      </c>
    </row>
    <row r="73" spans="1:38" ht="20.100000000000001" customHeight="1" x14ac:dyDescent="0.2">
      <c r="A73"/>
      <c r="C73" s="13"/>
      <c r="D73" s="319" t="str">
        <f>IF(C74="","",IF(C74+D75&gt;H74+G75,B75,H75))</f>
        <v/>
      </c>
      <c r="E73" s="320"/>
      <c r="F73" s="87"/>
      <c r="G73" s="13"/>
      <c r="H73" s="13"/>
      <c r="I73" s="363" t="s">
        <v>14</v>
      </c>
      <c r="J73" s="363"/>
      <c r="K73" s="13"/>
      <c r="L73" s="28"/>
      <c r="M73" s="83"/>
      <c r="N73" s="322" t="str">
        <f>IF(K74="","",IF(K74+L75&gt;P74+O75,J75,P75))</f>
        <v/>
      </c>
      <c r="O73" s="323"/>
      <c r="P73" s="13"/>
      <c r="S73" s="364" t="s">
        <v>54</v>
      </c>
      <c r="T73" s="365"/>
      <c r="U73" s="365"/>
      <c r="V73" s="365"/>
      <c r="W73" s="366"/>
      <c r="X73" s="33">
        <f>$F$79</f>
        <v>0</v>
      </c>
      <c r="Y73" s="18" t="s">
        <v>13</v>
      </c>
      <c r="Z73" s="34">
        <f>$H$79</f>
        <v>0</v>
      </c>
      <c r="AA73" s="367" t="s">
        <v>16</v>
      </c>
      <c r="AB73" s="368"/>
      <c r="AC73" s="35"/>
      <c r="AD73" s="18" t="s">
        <v>13</v>
      </c>
      <c r="AE73" s="36"/>
      <c r="AF73" s="37"/>
      <c r="AG73" s="18" t="s">
        <v>13</v>
      </c>
      <c r="AH73" s="38"/>
      <c r="AI73" s="39">
        <v>5</v>
      </c>
      <c r="AJ73" s="40">
        <v>1</v>
      </c>
      <c r="AK73" s="41" t="str">
        <f t="shared" si="8"/>
        <v/>
      </c>
      <c r="AL73" s="41" t="str">
        <f t="shared" si="9"/>
        <v/>
      </c>
    </row>
    <row r="74" spans="1:38" ht="20.100000000000001" customHeight="1" x14ac:dyDescent="0.2">
      <c r="A74"/>
      <c r="C74" s="14"/>
      <c r="D74" s="15"/>
      <c r="E74" s="15"/>
      <c r="F74" s="16"/>
      <c r="G74" s="15"/>
      <c r="H74" s="14"/>
      <c r="I74" s="13"/>
      <c r="J74" s="13"/>
      <c r="K74" s="14"/>
      <c r="L74" s="15"/>
      <c r="M74" s="15"/>
      <c r="N74" s="16"/>
      <c r="O74" s="15"/>
      <c r="P74" s="14"/>
      <c r="S74" s="369" t="s">
        <v>18</v>
      </c>
      <c r="T74" s="370"/>
      <c r="U74" s="370"/>
      <c r="V74" s="370"/>
      <c r="W74" s="370"/>
      <c r="X74" s="42">
        <f>$J$79</f>
        <v>0</v>
      </c>
      <c r="Y74" s="18" t="s">
        <v>13</v>
      </c>
      <c r="Z74" s="34">
        <f>$L$79</f>
        <v>0</v>
      </c>
      <c r="AA74" s="367" t="s">
        <v>119</v>
      </c>
      <c r="AB74" s="368"/>
      <c r="AC74" s="35"/>
      <c r="AD74" s="18" t="s">
        <v>13</v>
      </c>
      <c r="AE74" s="36"/>
      <c r="AF74" s="37"/>
      <c r="AG74" s="18" t="s">
        <v>13</v>
      </c>
      <c r="AH74" s="38"/>
      <c r="AI74" s="39">
        <v>4</v>
      </c>
      <c r="AJ74" s="40">
        <v>5</v>
      </c>
      <c r="AK74" s="41" t="str">
        <f t="shared" si="8"/>
        <v/>
      </c>
      <c r="AL74" s="41" t="str">
        <f t="shared" si="9"/>
        <v/>
      </c>
    </row>
    <row r="75" spans="1:38" ht="20.100000000000001" customHeight="1" x14ac:dyDescent="0.2">
      <c r="A75"/>
      <c r="B75" s="319" t="str">
        <f>IF(B76="","",IF(B76+C78&gt;E76+D78,B79,D79))</f>
        <v/>
      </c>
      <c r="C75" s="320"/>
      <c r="D75" s="43"/>
      <c r="E75" s="374" t="s">
        <v>120</v>
      </c>
      <c r="F75" s="334"/>
      <c r="G75" s="45"/>
      <c r="H75" s="322" t="str">
        <f>IF(F76="","",IF(F76+G78&gt;I76+H78,F79,H79))</f>
        <v/>
      </c>
      <c r="I75" s="323"/>
      <c r="J75" s="375" t="str">
        <f>IF(J76="","",IF(J76+K78&gt;M76+L78,J79,L79))</f>
        <v/>
      </c>
      <c r="K75" s="323"/>
      <c r="L75" s="57"/>
      <c r="M75" s="334" t="s">
        <v>41</v>
      </c>
      <c r="N75" s="334"/>
      <c r="O75" s="84"/>
      <c r="P75" s="322" t="str">
        <f>IF(N76="","",IF(N76+O78&gt;Q76+P78,N79,P79))</f>
        <v/>
      </c>
      <c r="Q75" s="323"/>
      <c r="S75" s="369" t="s">
        <v>22</v>
      </c>
      <c r="T75" s="370"/>
      <c r="U75" s="370"/>
      <c r="V75" s="370"/>
      <c r="W75" s="370"/>
      <c r="X75" s="42">
        <f>$N$79</f>
        <v>0</v>
      </c>
      <c r="Y75" s="18" t="s">
        <v>13</v>
      </c>
      <c r="Z75" s="34">
        <f>$P$79</f>
        <v>0</v>
      </c>
      <c r="AA75" s="367" t="s">
        <v>23</v>
      </c>
      <c r="AB75" s="368"/>
      <c r="AC75" s="35"/>
      <c r="AD75" s="18" t="s">
        <v>121</v>
      </c>
      <c r="AE75" s="36"/>
      <c r="AF75" s="37"/>
      <c r="AG75" s="18" t="s">
        <v>121</v>
      </c>
      <c r="AH75" s="38"/>
      <c r="AI75" s="39">
        <v>0</v>
      </c>
      <c r="AJ75" s="40">
        <v>1</v>
      </c>
      <c r="AK75" s="41" t="str">
        <f t="shared" si="8"/>
        <v/>
      </c>
      <c r="AL75" s="41" t="str">
        <f t="shared" si="9"/>
        <v/>
      </c>
    </row>
    <row r="76" spans="1:38" ht="20.100000000000001" customHeight="1" x14ac:dyDescent="0.2">
      <c r="A76"/>
      <c r="B76" s="14"/>
      <c r="C76" s="49"/>
      <c r="D76" s="48"/>
      <c r="E76" s="14"/>
      <c r="F76" s="14"/>
      <c r="G76" s="49"/>
      <c r="H76" s="48"/>
      <c r="I76" s="14"/>
      <c r="J76" s="14"/>
      <c r="K76" s="49"/>
      <c r="L76" s="48"/>
      <c r="M76" s="14"/>
      <c r="N76" s="14"/>
      <c r="O76" s="73"/>
      <c r="P76" s="48"/>
      <c r="Q76" s="14"/>
      <c r="S76" s="369" t="s">
        <v>122</v>
      </c>
      <c r="T76" s="370"/>
      <c r="U76" s="370"/>
      <c r="V76" s="370"/>
      <c r="W76" s="370"/>
      <c r="X76" s="17" t="str">
        <f>AK72</f>
        <v/>
      </c>
      <c r="Y76" s="18" t="s">
        <v>53</v>
      </c>
      <c r="Z76" s="19" t="str">
        <f>AK73</f>
        <v/>
      </c>
      <c r="AA76" s="367" t="s">
        <v>25</v>
      </c>
      <c r="AB76" s="368"/>
      <c r="AC76" s="35"/>
      <c r="AD76" s="18" t="s">
        <v>13</v>
      </c>
      <c r="AE76" s="36"/>
      <c r="AF76" s="37"/>
      <c r="AG76" s="18" t="s">
        <v>13</v>
      </c>
      <c r="AH76" s="38"/>
      <c r="AI76" s="39">
        <v>1</v>
      </c>
      <c r="AJ76" s="40">
        <v>3</v>
      </c>
      <c r="AK76" s="41" t="str">
        <f t="shared" si="8"/>
        <v/>
      </c>
      <c r="AL76" s="41" t="str">
        <f t="shared" si="9"/>
        <v/>
      </c>
    </row>
    <row r="77" spans="1:38" ht="20.100000000000001" customHeight="1" x14ac:dyDescent="0.2">
      <c r="A77"/>
      <c r="B77" s="77"/>
      <c r="C77" s="334" t="s">
        <v>16</v>
      </c>
      <c r="D77" s="334"/>
      <c r="E77" s="51"/>
      <c r="F77" s="77" t="s">
        <v>27</v>
      </c>
      <c r="G77" s="334" t="s">
        <v>28</v>
      </c>
      <c r="H77" s="391"/>
      <c r="I77" s="51" t="s">
        <v>27</v>
      </c>
      <c r="J77" s="77"/>
      <c r="K77" s="371" t="s">
        <v>123</v>
      </c>
      <c r="L77" s="334"/>
      <c r="M77" s="51"/>
      <c r="N77" s="50" t="s">
        <v>27</v>
      </c>
      <c r="O77" s="386" t="s">
        <v>19</v>
      </c>
      <c r="P77" s="387"/>
      <c r="Q77" s="51" t="s">
        <v>27</v>
      </c>
      <c r="S77" s="358" t="s">
        <v>29</v>
      </c>
      <c r="T77" s="359"/>
      <c r="U77" s="359"/>
      <c r="V77" s="359"/>
      <c r="W77" s="360"/>
      <c r="X77" s="17" t="str">
        <f>AL72</f>
        <v/>
      </c>
      <c r="Y77" s="18" t="s">
        <v>53</v>
      </c>
      <c r="Z77" s="19" t="str">
        <f>AL73</f>
        <v/>
      </c>
      <c r="AA77" s="361" t="s">
        <v>30</v>
      </c>
      <c r="AB77" s="362"/>
      <c r="AC77" s="35"/>
      <c r="AD77" s="18" t="s">
        <v>13</v>
      </c>
      <c r="AE77" s="36"/>
      <c r="AF77" s="37"/>
      <c r="AG77" s="18" t="s">
        <v>121</v>
      </c>
      <c r="AH77" s="38"/>
      <c r="AI77" s="39">
        <v>3</v>
      </c>
      <c r="AJ77" s="40">
        <v>0</v>
      </c>
      <c r="AK77" s="41" t="str">
        <f t="shared" si="8"/>
        <v/>
      </c>
      <c r="AL77" s="41" t="str">
        <f t="shared" si="9"/>
        <v/>
      </c>
    </row>
    <row r="78" spans="1:38" ht="20.100000000000001" customHeight="1" x14ac:dyDescent="0.2">
      <c r="A78"/>
      <c r="B78" s="52" t="s">
        <v>124</v>
      </c>
      <c r="C78" s="53"/>
      <c r="D78" s="54"/>
      <c r="E78" s="55" t="s">
        <v>125</v>
      </c>
      <c r="F78" s="52" t="s">
        <v>126</v>
      </c>
      <c r="G78" s="53"/>
      <c r="H78" s="54"/>
      <c r="I78" s="52" t="s">
        <v>127</v>
      </c>
      <c r="J78" s="56" t="s">
        <v>128</v>
      </c>
      <c r="K78" s="57"/>
      <c r="L78" s="58"/>
      <c r="M78" s="52" t="s">
        <v>129</v>
      </c>
      <c r="N78" s="56" t="s">
        <v>130</v>
      </c>
      <c r="O78" s="53"/>
      <c r="P78" s="54"/>
      <c r="Q78" s="55" t="s">
        <v>131</v>
      </c>
      <c r="S78" s="369" t="s">
        <v>65</v>
      </c>
      <c r="T78" s="370"/>
      <c r="U78" s="370"/>
      <c r="V78" s="370"/>
      <c r="W78" s="370"/>
      <c r="X78" s="17" t="str">
        <f>AK74</f>
        <v/>
      </c>
      <c r="Y78" s="18" t="s">
        <v>53</v>
      </c>
      <c r="Z78" s="19" t="str">
        <f>AK75</f>
        <v/>
      </c>
      <c r="AA78" s="367" t="s">
        <v>14</v>
      </c>
      <c r="AB78" s="368"/>
      <c r="AC78" s="35"/>
      <c r="AD78" s="18" t="s">
        <v>13</v>
      </c>
      <c r="AE78" s="36"/>
      <c r="AF78" s="37"/>
      <c r="AG78" s="18" t="s">
        <v>13</v>
      </c>
      <c r="AH78" s="38"/>
      <c r="AI78" s="39">
        <v>1</v>
      </c>
      <c r="AJ78" s="40">
        <v>2</v>
      </c>
      <c r="AK78" s="41" t="str">
        <f t="shared" si="8"/>
        <v/>
      </c>
      <c r="AL78" s="41" t="str">
        <f t="shared" si="9"/>
        <v/>
      </c>
    </row>
    <row r="79" spans="1:38" ht="20.100000000000001" customHeight="1" x14ac:dyDescent="0.2">
      <c r="A79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S79" s="369" t="s">
        <v>40</v>
      </c>
      <c r="T79" s="370"/>
      <c r="U79" s="370"/>
      <c r="V79" s="370"/>
      <c r="W79" s="370"/>
      <c r="X79" s="17" t="str">
        <f>AL74</f>
        <v/>
      </c>
      <c r="Y79" s="18" t="s">
        <v>53</v>
      </c>
      <c r="Z79" s="19" t="str">
        <f>AL75</f>
        <v/>
      </c>
      <c r="AA79" s="367" t="s">
        <v>41</v>
      </c>
      <c r="AB79" s="368"/>
      <c r="AC79" s="35"/>
      <c r="AD79" s="18" t="s">
        <v>13</v>
      </c>
      <c r="AE79" s="36"/>
      <c r="AF79" s="37"/>
      <c r="AG79" s="18" t="s">
        <v>121</v>
      </c>
      <c r="AH79" s="38"/>
      <c r="AI79" s="39">
        <v>0</v>
      </c>
      <c r="AJ79" s="40">
        <v>1</v>
      </c>
      <c r="AK79" s="41" t="str">
        <f t="shared" si="8"/>
        <v/>
      </c>
      <c r="AL79" s="41" t="str">
        <f t="shared" si="9"/>
        <v/>
      </c>
    </row>
    <row r="80" spans="1:38" ht="20.100000000000001" customHeight="1" x14ac:dyDescent="0.2">
      <c r="A80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S80" s="369" t="s">
        <v>42</v>
      </c>
      <c r="T80" s="370"/>
      <c r="U80" s="370"/>
      <c r="V80" s="370"/>
      <c r="W80" s="370"/>
      <c r="X80" s="17" t="str">
        <f>AK76</f>
        <v/>
      </c>
      <c r="Y80" s="18" t="s">
        <v>53</v>
      </c>
      <c r="Z80" s="19" t="str">
        <f>AK78</f>
        <v/>
      </c>
      <c r="AA80" s="367" t="s">
        <v>43</v>
      </c>
      <c r="AB80" s="368"/>
      <c r="AC80" s="35"/>
      <c r="AD80" s="18" t="s">
        <v>121</v>
      </c>
      <c r="AE80" s="36"/>
      <c r="AF80" s="37"/>
      <c r="AG80" s="18" t="s">
        <v>121</v>
      </c>
      <c r="AH80" s="38"/>
      <c r="AI80" s="39">
        <v>2</v>
      </c>
      <c r="AJ80" s="40">
        <v>1</v>
      </c>
      <c r="AK80" s="41" t="str">
        <f t="shared" si="8"/>
        <v/>
      </c>
      <c r="AL80" s="41" t="str">
        <f t="shared" si="9"/>
        <v/>
      </c>
    </row>
    <row r="81" spans="1:38" ht="20.100000000000001" customHeight="1" thickBot="1" x14ac:dyDescent="0.25">
      <c r="A81"/>
      <c r="C81" s="79"/>
      <c r="D81" s="362" t="s">
        <v>66</v>
      </c>
      <c r="E81" s="379"/>
      <c r="F81" s="379"/>
      <c r="G81" s="380"/>
      <c r="H81" s="80"/>
      <c r="K81" s="79" t="str">
        <f>IF(AC79="","",AC79)</f>
        <v/>
      </c>
      <c r="L81" s="362" t="s">
        <v>67</v>
      </c>
      <c r="M81" s="379"/>
      <c r="N81" s="379"/>
      <c r="O81" s="380"/>
      <c r="P81" s="80" t="str">
        <f>IF(AE79="","",AE79)</f>
        <v/>
      </c>
      <c r="S81" s="381" t="s">
        <v>44</v>
      </c>
      <c r="T81" s="382"/>
      <c r="U81" s="382"/>
      <c r="V81" s="382"/>
      <c r="W81" s="382"/>
      <c r="X81" s="352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4"/>
    </row>
    <row r="82" spans="1:38" ht="20.100000000000001" customHeight="1" x14ac:dyDescent="0.2">
      <c r="A82"/>
      <c r="C82" s="50" t="s">
        <v>27</v>
      </c>
      <c r="D82" s="81" t="str">
        <f>IF(AF77="","",AF77)</f>
        <v/>
      </c>
      <c r="F82" s="82"/>
      <c r="G82" s="81" t="str">
        <f>IF(AH77="","",AH77)</f>
        <v/>
      </c>
      <c r="H82" s="50" t="s">
        <v>27</v>
      </c>
      <c r="K82" s="50" t="s">
        <v>27</v>
      </c>
      <c r="L82" s="81" t="str">
        <f>IF(AF79="","",AF79)</f>
        <v/>
      </c>
      <c r="N82" s="82"/>
      <c r="O82" s="81" t="str">
        <f>IF(AH79="","",AH79)</f>
        <v/>
      </c>
      <c r="P82" s="50" t="s">
        <v>27</v>
      </c>
    </row>
    <row r="83" spans="1:38" ht="20.100000000000001" customHeight="1" x14ac:dyDescent="0.2">
      <c r="A83"/>
      <c r="B83" s="334" t="s">
        <v>45</v>
      </c>
      <c r="C83" s="334"/>
    </row>
    <row r="84" spans="1:38" ht="20.100000000000001" customHeight="1" x14ac:dyDescent="0.2">
      <c r="A84"/>
      <c r="C84" s="64" t="s">
        <v>132</v>
      </c>
      <c r="D84" s="339" t="str">
        <f>I71</f>
        <v/>
      </c>
      <c r="E84" s="339"/>
      <c r="F84" s="64" t="s">
        <v>133</v>
      </c>
      <c r="G84" s="339" t="str">
        <f>IF(E72="","",IF(E72+F73&lt;N72+M73,D73,N73))</f>
        <v/>
      </c>
      <c r="H84" s="339"/>
      <c r="I84" s="64" t="s">
        <v>134</v>
      </c>
      <c r="J84" s="339" t="str">
        <f>IF(C74="","",IF(C74+D75&lt;H74+G75,B75,H75))</f>
        <v/>
      </c>
      <c r="K84" s="339"/>
      <c r="L84" s="64" t="s">
        <v>135</v>
      </c>
      <c r="M84" s="339" t="str">
        <f>IF(AC77="","",IF(AC77+AF77&gt;AE77+AH77,X77,Z77))</f>
        <v/>
      </c>
      <c r="N84" s="339"/>
      <c r="O84" s="64" t="s">
        <v>136</v>
      </c>
      <c r="P84" s="339" t="str">
        <f>IF(AC77="","",IF(AC77+AF77&lt;AE77+AH77,X77,Z77))</f>
        <v/>
      </c>
      <c r="Q84" s="339"/>
    </row>
    <row r="85" spans="1:38" ht="20.100000000000001" customHeight="1" x14ac:dyDescent="0.2">
      <c r="A85"/>
      <c r="I85" s="64" t="s">
        <v>134</v>
      </c>
      <c r="J85" s="341" t="str">
        <f>IF(K74="","",IF(K74+L75&lt;P74+O75,J75,P75))</f>
        <v/>
      </c>
      <c r="K85" s="341"/>
      <c r="L85" s="64" t="s">
        <v>135</v>
      </c>
      <c r="M85" s="341" t="str">
        <f>IF(AC79="","",IF(AC79+AF79&gt;AE79+AH79,X79,Z79))</f>
        <v/>
      </c>
      <c r="N85" s="341" t="str">
        <f>IF(F85="","",IF(F85+I85&gt;H85+K85,A85,C85))</f>
        <v/>
      </c>
      <c r="O85" s="64" t="s">
        <v>136</v>
      </c>
      <c r="P85" s="389" t="str">
        <f>IF(AC79="","",IF(AC79+AF79&lt;AE79+AH79,X79,Z79))</f>
        <v/>
      </c>
      <c r="Q85" s="389"/>
    </row>
    <row r="86" spans="1:38" ht="20.100000000000001" customHeight="1" thickBot="1" x14ac:dyDescent="0.25">
      <c r="A86"/>
    </row>
    <row r="87" spans="1:38" ht="27" customHeight="1" thickTop="1" thickBot="1" x14ac:dyDescent="0.25">
      <c r="A87" s="3" t="s">
        <v>137</v>
      </c>
      <c r="B87" s="4"/>
      <c r="C87" s="4"/>
      <c r="D87" s="4"/>
      <c r="E87" s="4"/>
      <c r="F87" s="4"/>
      <c r="G87" s="4"/>
      <c r="H87" s="4"/>
      <c r="I87" s="383"/>
      <c r="J87" s="383"/>
      <c r="K87" s="66"/>
      <c r="L87" s="4"/>
      <c r="M87" s="4"/>
      <c r="N87" s="4"/>
      <c r="O87" s="4"/>
      <c r="P87" s="4"/>
      <c r="Q87" s="4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20.100000000000001" customHeight="1" thickBot="1" x14ac:dyDescent="0.25">
      <c r="A88"/>
      <c r="B88"/>
      <c r="C88"/>
      <c r="D88"/>
      <c r="E88"/>
      <c r="F88"/>
      <c r="G88"/>
      <c r="H88"/>
      <c r="I88" s="319" t="str">
        <f>IF(E89="","",IF(E89+F90&gt;N89+M90,D90,N90))</f>
        <v/>
      </c>
      <c r="J88" s="320"/>
      <c r="K88"/>
      <c r="L88"/>
      <c r="M88"/>
      <c r="N88"/>
      <c r="O88"/>
      <c r="P88"/>
      <c r="Q88"/>
      <c r="S88" s="355" t="s">
        <v>2</v>
      </c>
      <c r="T88" s="356"/>
      <c r="U88" s="356"/>
      <c r="V88" s="356"/>
      <c r="W88" s="356"/>
      <c r="X88" s="10" t="s">
        <v>138</v>
      </c>
      <c r="Y88" s="10"/>
      <c r="Z88" s="10" t="s">
        <v>3</v>
      </c>
      <c r="AA88" s="356" t="s">
        <v>4</v>
      </c>
      <c r="AB88" s="357"/>
      <c r="AC88" s="355" t="s">
        <v>5</v>
      </c>
      <c r="AD88" s="356"/>
      <c r="AE88" s="356"/>
      <c r="AF88" s="356" t="s">
        <v>6</v>
      </c>
      <c r="AG88" s="356"/>
      <c r="AH88" s="357"/>
      <c r="AI88" s="9" t="s">
        <v>7</v>
      </c>
      <c r="AJ88" s="11" t="s">
        <v>7</v>
      </c>
      <c r="AK88" s="12" t="s">
        <v>8</v>
      </c>
      <c r="AL88" s="12" t="s">
        <v>9</v>
      </c>
    </row>
    <row r="89" spans="1:38" ht="20.100000000000001" customHeight="1" x14ac:dyDescent="0.2">
      <c r="A89"/>
      <c r="C89" s="13"/>
      <c r="D89" s="13"/>
      <c r="E89" s="14"/>
      <c r="F89" s="15"/>
      <c r="G89" s="15"/>
      <c r="H89" s="15"/>
      <c r="I89" s="15"/>
      <c r="J89" s="16"/>
      <c r="K89" s="15"/>
      <c r="L89" s="15"/>
      <c r="M89" s="15"/>
      <c r="N89" s="14"/>
      <c r="O89" s="13"/>
      <c r="P89" s="13"/>
      <c r="S89" s="358" t="s">
        <v>10</v>
      </c>
      <c r="T89" s="359"/>
      <c r="U89" s="359"/>
      <c r="V89" s="359"/>
      <c r="W89" s="360"/>
      <c r="X89" s="17">
        <f>$B$96</f>
        <v>0</v>
      </c>
      <c r="Y89" s="18" t="s">
        <v>74</v>
      </c>
      <c r="Z89" s="19">
        <f>$D$96</f>
        <v>0</v>
      </c>
      <c r="AA89" s="361" t="s">
        <v>28</v>
      </c>
      <c r="AB89" s="362"/>
      <c r="AC89" s="20"/>
      <c r="AD89" s="18" t="s">
        <v>74</v>
      </c>
      <c r="AE89" s="21"/>
      <c r="AF89" s="22"/>
      <c r="AG89" s="18" t="s">
        <v>11</v>
      </c>
      <c r="AH89" s="23"/>
      <c r="AI89" s="24">
        <v>4</v>
      </c>
      <c r="AJ89" s="25">
        <v>0</v>
      </c>
      <c r="AK89" s="26" t="str">
        <f t="shared" ref="AK89:AK97" si="10">IF(AC89="","",IF(AC89+AF89&gt;AE89+AH89,X89,Z89))</f>
        <v/>
      </c>
      <c r="AL89" s="26" t="str">
        <f t="shared" ref="AL89:AL97" si="11">IF(AC89="","",IF(AC89+AF89&lt;AE89+AH89,X89,Z89))</f>
        <v/>
      </c>
    </row>
    <row r="90" spans="1:38" ht="20.100000000000001" customHeight="1" x14ac:dyDescent="0.2">
      <c r="A90"/>
      <c r="C90" s="13"/>
      <c r="D90" s="319" t="str">
        <f>IF(C91="","",IF(C91+D92&gt;H91+G92,B92,H92))</f>
        <v/>
      </c>
      <c r="E90" s="320"/>
      <c r="F90" s="68"/>
      <c r="G90" s="13"/>
      <c r="H90" s="13"/>
      <c r="I90" s="363" t="s">
        <v>14</v>
      </c>
      <c r="J90" s="363"/>
      <c r="K90" s="13"/>
      <c r="L90" s="28"/>
      <c r="M90" s="69"/>
      <c r="N90" s="322" t="str">
        <f>IF(K91="","",IF(K91+L92&gt;P91+O92,J92,P92))</f>
        <v/>
      </c>
      <c r="O90" s="323"/>
      <c r="P90" s="13"/>
      <c r="S90" s="364" t="s">
        <v>54</v>
      </c>
      <c r="T90" s="365"/>
      <c r="U90" s="365"/>
      <c r="V90" s="365"/>
      <c r="W90" s="366"/>
      <c r="X90" s="33">
        <f>$F$96</f>
        <v>0</v>
      </c>
      <c r="Y90" s="18" t="s">
        <v>13</v>
      </c>
      <c r="Z90" s="34">
        <f>$H$96</f>
        <v>0</v>
      </c>
      <c r="AA90" s="367" t="s">
        <v>139</v>
      </c>
      <c r="AB90" s="368"/>
      <c r="AC90" s="35"/>
      <c r="AD90" s="18" t="s">
        <v>74</v>
      </c>
      <c r="AE90" s="36"/>
      <c r="AF90" s="37"/>
      <c r="AG90" s="18" t="s">
        <v>74</v>
      </c>
      <c r="AH90" s="38"/>
      <c r="AI90" s="39">
        <v>3</v>
      </c>
      <c r="AJ90" s="40">
        <v>1</v>
      </c>
      <c r="AK90" s="41" t="str">
        <f t="shared" si="10"/>
        <v/>
      </c>
      <c r="AL90" s="41" t="str">
        <f t="shared" si="11"/>
        <v/>
      </c>
    </row>
    <row r="91" spans="1:38" ht="20.100000000000001" customHeight="1" x14ac:dyDescent="0.2">
      <c r="A91"/>
      <c r="C91" s="14"/>
      <c r="D91" s="13"/>
      <c r="E91" s="15"/>
      <c r="F91" s="16"/>
      <c r="G91" s="15"/>
      <c r="H91" s="14"/>
      <c r="I91" s="13"/>
      <c r="J91" s="13"/>
      <c r="K91" s="14"/>
      <c r="L91" s="15"/>
      <c r="M91" s="67"/>
      <c r="N91" s="16"/>
      <c r="O91" s="15"/>
      <c r="P91" s="14"/>
      <c r="S91" s="369" t="s">
        <v>140</v>
      </c>
      <c r="T91" s="370"/>
      <c r="U91" s="370"/>
      <c r="V91" s="370"/>
      <c r="W91" s="370"/>
      <c r="X91" s="42">
        <f>$J$96</f>
        <v>0</v>
      </c>
      <c r="Y91" s="18" t="s">
        <v>121</v>
      </c>
      <c r="Z91" s="34">
        <f>$L$96</f>
        <v>0</v>
      </c>
      <c r="AA91" s="367" t="s">
        <v>19</v>
      </c>
      <c r="AB91" s="368"/>
      <c r="AC91" s="35"/>
      <c r="AD91" s="18" t="s">
        <v>13</v>
      </c>
      <c r="AE91" s="36"/>
      <c r="AF91" s="37"/>
      <c r="AG91" s="18" t="s">
        <v>13</v>
      </c>
      <c r="AH91" s="38"/>
      <c r="AI91" s="39">
        <v>2</v>
      </c>
      <c r="AJ91" s="40">
        <v>4</v>
      </c>
      <c r="AK91" s="41" t="str">
        <f t="shared" si="10"/>
        <v/>
      </c>
      <c r="AL91" s="41" t="str">
        <f t="shared" si="11"/>
        <v/>
      </c>
    </row>
    <row r="92" spans="1:38" ht="20.100000000000001" customHeight="1" x14ac:dyDescent="0.2">
      <c r="A92"/>
      <c r="B92" s="319" t="str">
        <f>IF(B93="","",IF(B93+C95&gt;E93+D95,B96,D96))</f>
        <v/>
      </c>
      <c r="C92" s="320"/>
      <c r="D92" s="95"/>
      <c r="E92" s="334" t="s">
        <v>120</v>
      </c>
      <c r="F92" s="334"/>
      <c r="G92" s="81"/>
      <c r="H92" s="322" t="str">
        <f>IF(F93="","",IF(F93+G95&gt;I93+H95,F96,H96))</f>
        <v/>
      </c>
      <c r="I92" s="323"/>
      <c r="J92" s="375" t="str">
        <f>IF(J93="","",IF(J93+K95&gt;M93+L95,J96,L96))</f>
        <v/>
      </c>
      <c r="K92" s="323"/>
      <c r="L92" s="92"/>
      <c r="M92" s="334" t="s">
        <v>141</v>
      </c>
      <c r="N92" s="374"/>
      <c r="O92" s="91"/>
      <c r="P92" s="322" t="str">
        <f>IF(N93="","",IF(N93+O95&gt;Q93+P95,N96,P96))</f>
        <v/>
      </c>
      <c r="Q92" s="323"/>
      <c r="S92" s="369" t="s">
        <v>142</v>
      </c>
      <c r="T92" s="370"/>
      <c r="U92" s="370"/>
      <c r="V92" s="370"/>
      <c r="W92" s="370"/>
      <c r="X92" s="42">
        <f>$N$96</f>
        <v>0</v>
      </c>
      <c r="Y92" s="18" t="s">
        <v>121</v>
      </c>
      <c r="Z92" s="34">
        <f>$P$96</f>
        <v>0</v>
      </c>
      <c r="AA92" s="367" t="s">
        <v>123</v>
      </c>
      <c r="AB92" s="368"/>
      <c r="AC92" s="35"/>
      <c r="AD92" s="18" t="s">
        <v>13</v>
      </c>
      <c r="AE92" s="36"/>
      <c r="AF92" s="37"/>
      <c r="AG92" s="18" t="s">
        <v>13</v>
      </c>
      <c r="AH92" s="38"/>
      <c r="AI92" s="39">
        <v>3</v>
      </c>
      <c r="AJ92" s="40">
        <v>0</v>
      </c>
      <c r="AK92" s="41" t="str">
        <f t="shared" si="10"/>
        <v/>
      </c>
      <c r="AL92" s="41" t="str">
        <f t="shared" si="11"/>
        <v/>
      </c>
    </row>
    <row r="93" spans="1:38" ht="20.100000000000001" customHeight="1" x14ac:dyDescent="0.2">
      <c r="A93"/>
      <c r="B93" s="14"/>
      <c r="C93" s="49"/>
      <c r="D93" s="48"/>
      <c r="E93" s="14"/>
      <c r="F93" s="14"/>
      <c r="G93" s="73"/>
      <c r="H93" s="48"/>
      <c r="I93" s="14"/>
      <c r="J93" s="14"/>
      <c r="K93" s="73"/>
      <c r="L93" s="48"/>
      <c r="M93" s="14"/>
      <c r="N93" s="14"/>
      <c r="O93" s="73"/>
      <c r="P93" s="48"/>
      <c r="Q93" s="14"/>
      <c r="S93" s="369" t="s">
        <v>24</v>
      </c>
      <c r="T93" s="370"/>
      <c r="U93" s="370"/>
      <c r="V93" s="370"/>
      <c r="W93" s="370"/>
      <c r="X93" s="17" t="str">
        <f>AK89</f>
        <v/>
      </c>
      <c r="Y93" s="18" t="s">
        <v>53</v>
      </c>
      <c r="Z93" s="19" t="str">
        <f>AK90</f>
        <v/>
      </c>
      <c r="AA93" s="367" t="s">
        <v>25</v>
      </c>
      <c r="AB93" s="368"/>
      <c r="AC93" s="35"/>
      <c r="AD93" s="18" t="s">
        <v>121</v>
      </c>
      <c r="AE93" s="36"/>
      <c r="AF93" s="37"/>
      <c r="AG93" s="18" t="s">
        <v>13</v>
      </c>
      <c r="AH93" s="38"/>
      <c r="AI93" s="39">
        <v>2</v>
      </c>
      <c r="AJ93" s="40">
        <v>1</v>
      </c>
      <c r="AK93" s="41" t="str">
        <f t="shared" si="10"/>
        <v/>
      </c>
      <c r="AL93" s="41" t="str">
        <f t="shared" si="11"/>
        <v/>
      </c>
    </row>
    <row r="94" spans="1:38" ht="20.100000000000001" customHeight="1" x14ac:dyDescent="0.2">
      <c r="A94"/>
      <c r="B94" s="50" t="s">
        <v>27</v>
      </c>
      <c r="C94" s="386" t="s">
        <v>16</v>
      </c>
      <c r="D94" s="334"/>
      <c r="E94" s="51" t="s">
        <v>27</v>
      </c>
      <c r="F94" s="50"/>
      <c r="G94" s="386" t="s">
        <v>28</v>
      </c>
      <c r="H94" s="388"/>
      <c r="I94" s="51"/>
      <c r="J94" s="50"/>
      <c r="K94" s="386" t="s">
        <v>23</v>
      </c>
      <c r="L94" s="387"/>
      <c r="M94" s="51"/>
      <c r="N94" s="50" t="s">
        <v>27</v>
      </c>
      <c r="O94" s="386" t="s">
        <v>19</v>
      </c>
      <c r="P94" s="372"/>
      <c r="Q94" s="50" t="s">
        <v>27</v>
      </c>
      <c r="S94" s="358" t="s">
        <v>29</v>
      </c>
      <c r="T94" s="359"/>
      <c r="U94" s="359"/>
      <c r="V94" s="359"/>
      <c r="W94" s="360"/>
      <c r="X94" s="17" t="str">
        <f>AL89</f>
        <v/>
      </c>
      <c r="Y94" s="18" t="s">
        <v>53</v>
      </c>
      <c r="Z94" s="19" t="str">
        <f>AL90</f>
        <v/>
      </c>
      <c r="AA94" s="361" t="s">
        <v>30</v>
      </c>
      <c r="AB94" s="362"/>
      <c r="AC94" s="35"/>
      <c r="AD94" s="18" t="s">
        <v>121</v>
      </c>
      <c r="AE94" s="36"/>
      <c r="AF94" s="37"/>
      <c r="AG94" s="18" t="s">
        <v>13</v>
      </c>
      <c r="AH94" s="38"/>
      <c r="AI94" s="39">
        <v>0</v>
      </c>
      <c r="AJ94" s="40">
        <v>2</v>
      </c>
      <c r="AK94" s="41" t="str">
        <f t="shared" si="10"/>
        <v/>
      </c>
      <c r="AL94" s="41" t="str">
        <f t="shared" si="11"/>
        <v/>
      </c>
    </row>
    <row r="95" spans="1:38" ht="20.100000000000001" customHeight="1" x14ac:dyDescent="0.2">
      <c r="A95"/>
      <c r="B95" s="52" t="s">
        <v>143</v>
      </c>
      <c r="C95" s="53"/>
      <c r="D95" s="54"/>
      <c r="E95" s="55" t="s">
        <v>144</v>
      </c>
      <c r="F95" s="52" t="s">
        <v>145</v>
      </c>
      <c r="G95" s="53"/>
      <c r="H95" s="54"/>
      <c r="I95" s="52" t="s">
        <v>146</v>
      </c>
      <c r="J95" s="56" t="s">
        <v>147</v>
      </c>
      <c r="K95" s="57"/>
      <c r="L95" s="58"/>
      <c r="M95" s="52" t="s">
        <v>148</v>
      </c>
      <c r="N95" s="56" t="s">
        <v>149</v>
      </c>
      <c r="O95" s="53"/>
      <c r="P95" s="54"/>
      <c r="Q95" s="55" t="s">
        <v>150</v>
      </c>
      <c r="S95" s="369" t="s">
        <v>65</v>
      </c>
      <c r="T95" s="370"/>
      <c r="U95" s="370"/>
      <c r="V95" s="370"/>
      <c r="W95" s="370"/>
      <c r="X95" s="17" t="str">
        <f>AK91</f>
        <v/>
      </c>
      <c r="Y95" s="18" t="s">
        <v>53</v>
      </c>
      <c r="Z95" s="19" t="str">
        <f>AK92</f>
        <v/>
      </c>
      <c r="AA95" s="367" t="s">
        <v>14</v>
      </c>
      <c r="AB95" s="368"/>
      <c r="AC95" s="35"/>
      <c r="AD95" s="18" t="s">
        <v>13</v>
      </c>
      <c r="AE95" s="36"/>
      <c r="AF95" s="37"/>
      <c r="AG95" s="18" t="s">
        <v>13</v>
      </c>
      <c r="AH95" s="38"/>
      <c r="AI95" s="39">
        <v>3</v>
      </c>
      <c r="AJ95" s="40">
        <v>0</v>
      </c>
      <c r="AK95" s="41" t="str">
        <f t="shared" si="10"/>
        <v/>
      </c>
      <c r="AL95" s="41" t="str">
        <f t="shared" si="11"/>
        <v/>
      </c>
    </row>
    <row r="96" spans="1:38" ht="20.100000000000001" customHeight="1" x14ac:dyDescent="0.2">
      <c r="A96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S96" s="369" t="s">
        <v>40</v>
      </c>
      <c r="T96" s="370"/>
      <c r="U96" s="370"/>
      <c r="V96" s="370"/>
      <c r="W96" s="370"/>
      <c r="X96" s="17" t="str">
        <f>AL91</f>
        <v/>
      </c>
      <c r="Y96" s="18" t="s">
        <v>53</v>
      </c>
      <c r="Z96" s="19" t="str">
        <f>AL92</f>
        <v/>
      </c>
      <c r="AA96" s="367" t="s">
        <v>41</v>
      </c>
      <c r="AB96" s="368"/>
      <c r="AC96" s="35"/>
      <c r="AD96" s="18" t="s">
        <v>13</v>
      </c>
      <c r="AE96" s="36"/>
      <c r="AF96" s="37"/>
      <c r="AG96" s="18" t="s">
        <v>121</v>
      </c>
      <c r="AH96" s="38"/>
      <c r="AI96" s="39">
        <v>6</v>
      </c>
      <c r="AJ96" s="40">
        <v>0</v>
      </c>
      <c r="AK96" s="41" t="str">
        <f t="shared" si="10"/>
        <v/>
      </c>
      <c r="AL96" s="41" t="str">
        <f t="shared" si="11"/>
        <v/>
      </c>
    </row>
    <row r="97" spans="1:38" ht="20.100000000000001" customHeight="1" x14ac:dyDescent="0.2">
      <c r="A97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S97" s="369" t="s">
        <v>151</v>
      </c>
      <c r="T97" s="370"/>
      <c r="U97" s="370"/>
      <c r="V97" s="370"/>
      <c r="W97" s="370"/>
      <c r="X97" s="17" t="str">
        <f>AK93</f>
        <v/>
      </c>
      <c r="Y97" s="18" t="s">
        <v>53</v>
      </c>
      <c r="Z97" s="19" t="str">
        <f>AK95</f>
        <v/>
      </c>
      <c r="AA97" s="367" t="s">
        <v>43</v>
      </c>
      <c r="AB97" s="368"/>
      <c r="AC97" s="35"/>
      <c r="AD97" s="18" t="s">
        <v>13</v>
      </c>
      <c r="AE97" s="36"/>
      <c r="AF97" s="37"/>
      <c r="AG97" s="18" t="s">
        <v>121</v>
      </c>
      <c r="AH97" s="38"/>
      <c r="AI97" s="39">
        <v>0</v>
      </c>
      <c r="AJ97" s="40">
        <v>2</v>
      </c>
      <c r="AK97" s="41" t="str">
        <f t="shared" si="10"/>
        <v/>
      </c>
      <c r="AL97" s="41" t="str">
        <f t="shared" si="11"/>
        <v/>
      </c>
    </row>
    <row r="98" spans="1:38" ht="20.100000000000001" customHeight="1" thickBot="1" x14ac:dyDescent="0.25">
      <c r="A98"/>
      <c r="C98" s="14"/>
      <c r="D98" s="362" t="s">
        <v>152</v>
      </c>
      <c r="E98" s="379"/>
      <c r="F98" s="379"/>
      <c r="G98" s="380"/>
      <c r="H98" s="60"/>
      <c r="K98" s="14"/>
      <c r="L98" s="362" t="s">
        <v>43</v>
      </c>
      <c r="M98" s="379"/>
      <c r="N98" s="379"/>
      <c r="O98" s="380"/>
      <c r="P98" s="60"/>
      <c r="S98" s="381" t="s">
        <v>44</v>
      </c>
      <c r="T98" s="382"/>
      <c r="U98" s="382"/>
      <c r="V98" s="382"/>
      <c r="W98" s="382"/>
      <c r="X98" s="352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4"/>
    </row>
    <row r="99" spans="1:38" ht="20.100000000000001" customHeight="1" x14ac:dyDescent="0.2">
      <c r="A99"/>
      <c r="C99" s="50" t="s">
        <v>27</v>
      </c>
      <c r="D99" s="94"/>
      <c r="F99" s="63"/>
      <c r="G99" s="94"/>
      <c r="H99" s="50" t="s">
        <v>27</v>
      </c>
      <c r="K99" s="50" t="s">
        <v>27</v>
      </c>
      <c r="L99" s="94" t="str">
        <f>IF(AF96="","",AF96)</f>
        <v/>
      </c>
      <c r="N99" s="82"/>
      <c r="O99" s="94" t="str">
        <f>IF(AH96="","",AH96)</f>
        <v/>
      </c>
      <c r="P99" s="50" t="s">
        <v>27</v>
      </c>
    </row>
    <row r="100" spans="1:38" ht="20.100000000000001" customHeight="1" x14ac:dyDescent="0.2">
      <c r="A100"/>
      <c r="B100" s="334" t="s">
        <v>45</v>
      </c>
      <c r="C100" s="334"/>
    </row>
    <row r="101" spans="1:38" ht="20.100000000000001" customHeight="1" x14ac:dyDescent="0.2">
      <c r="A101"/>
      <c r="C101" s="64" t="s">
        <v>153</v>
      </c>
      <c r="D101" s="339" t="str">
        <f>I88</f>
        <v/>
      </c>
      <c r="E101" s="339"/>
      <c r="F101" s="64" t="s">
        <v>154</v>
      </c>
      <c r="G101" s="339" t="str">
        <f>IF(E89="","",IF(E89+F90&lt;N89+M90,D90,N90))</f>
        <v/>
      </c>
      <c r="H101" s="339"/>
      <c r="I101" s="64" t="s">
        <v>155</v>
      </c>
      <c r="J101" s="339" t="str">
        <f>IF(C91="","",IF(C91+D92&lt;H91+G92,B92,H92))</f>
        <v/>
      </c>
      <c r="K101" s="339"/>
      <c r="L101" s="64" t="s">
        <v>156</v>
      </c>
      <c r="M101" s="339" t="str">
        <f>IF(AC94="","",IF(AC94+AF94&gt;AE94+AH94,X94,Z94))</f>
        <v/>
      </c>
      <c r="N101" s="339"/>
      <c r="O101" s="64" t="s">
        <v>157</v>
      </c>
      <c r="P101" s="339" t="str">
        <f>IF(AC94="","",IF(AC94+AF94&lt;AE94+AH94,X94,Z94))</f>
        <v/>
      </c>
      <c r="Q101" s="339"/>
    </row>
    <row r="102" spans="1:38" ht="20.100000000000001" customHeight="1" x14ac:dyDescent="0.2">
      <c r="A102"/>
      <c r="I102" s="64" t="s">
        <v>155</v>
      </c>
      <c r="J102" s="341" t="str">
        <f>IF(K91="","",IF(K91+L92&lt;P91+O92,J92,P92))</f>
        <v/>
      </c>
      <c r="K102" s="341"/>
      <c r="L102" s="64" t="s">
        <v>156</v>
      </c>
      <c r="M102" s="341" t="str">
        <f>IF(AC96="","",IF(AC96+AF96&gt;AE96+AH96,X96,Z96))</f>
        <v/>
      </c>
      <c r="N102" s="341" t="str">
        <f>IF(F102="","",IF(F102+I102&gt;H102+K102,A102,C102))</f>
        <v/>
      </c>
      <c r="O102" s="64" t="s">
        <v>157</v>
      </c>
      <c r="P102" s="341" t="str">
        <f>IF(AC96="","",IF(AC96+AF96&lt;AE96+AH96,X96,Z96))</f>
        <v/>
      </c>
      <c r="Q102" s="341"/>
    </row>
    <row r="103" spans="1:38" x14ac:dyDescent="0.2">
      <c r="A103"/>
    </row>
    <row r="104" spans="1:38" x14ac:dyDescent="0.2">
      <c r="A104"/>
    </row>
    <row r="105" spans="1:38" x14ac:dyDescent="0.2">
      <c r="A105"/>
    </row>
  </sheetData>
  <mergeCells count="347">
    <mergeCell ref="J102:K102"/>
    <mergeCell ref="M102:N102"/>
    <mergeCell ref="P102:Q102"/>
    <mergeCell ref="B100:C100"/>
    <mergeCell ref="D101:E101"/>
    <mergeCell ref="G101:H101"/>
    <mergeCell ref="J101:K101"/>
    <mergeCell ref="M101:N101"/>
    <mergeCell ref="P101:Q101"/>
    <mergeCell ref="AA96:AB96"/>
    <mergeCell ref="S97:W97"/>
    <mergeCell ref="AA97:AB97"/>
    <mergeCell ref="D98:G98"/>
    <mergeCell ref="L98:O98"/>
    <mergeCell ref="S98:W98"/>
    <mergeCell ref="X98:AL98"/>
    <mergeCell ref="S95:W95"/>
    <mergeCell ref="AA95:AB95"/>
    <mergeCell ref="B96:C97"/>
    <mergeCell ref="D96:E97"/>
    <mergeCell ref="F96:G97"/>
    <mergeCell ref="H96:I97"/>
    <mergeCell ref="J96:K97"/>
    <mergeCell ref="L96:M97"/>
    <mergeCell ref="N96:O97"/>
    <mergeCell ref="P96:Q97"/>
    <mergeCell ref="S93:W93"/>
    <mergeCell ref="S96:W96"/>
    <mergeCell ref="AA93:AB93"/>
    <mergeCell ref="C94:D94"/>
    <mergeCell ref="G94:H94"/>
    <mergeCell ref="K94:L94"/>
    <mergeCell ref="O94:P94"/>
    <mergeCell ref="S94:W94"/>
    <mergeCell ref="AA94:AB94"/>
    <mergeCell ref="S91:W91"/>
    <mergeCell ref="AA91:AB91"/>
    <mergeCell ref="B92:C92"/>
    <mergeCell ref="E92:F92"/>
    <mergeCell ref="H92:I92"/>
    <mergeCell ref="J92:K92"/>
    <mergeCell ref="M92:N92"/>
    <mergeCell ref="P92:Q92"/>
    <mergeCell ref="S92:W92"/>
    <mergeCell ref="AA92:AB92"/>
    <mergeCell ref="AA88:AB88"/>
    <mergeCell ref="AC88:AE88"/>
    <mergeCell ref="AF88:AH88"/>
    <mergeCell ref="S89:W89"/>
    <mergeCell ref="AA89:AB89"/>
    <mergeCell ref="D90:E90"/>
    <mergeCell ref="I90:J90"/>
    <mergeCell ref="N90:O90"/>
    <mergeCell ref="S90:W90"/>
    <mergeCell ref="AA90:AB90"/>
    <mergeCell ref="J85:K85"/>
    <mergeCell ref="M85:N85"/>
    <mergeCell ref="P85:Q85"/>
    <mergeCell ref="I87:J87"/>
    <mergeCell ref="I88:J88"/>
    <mergeCell ref="S88:W88"/>
    <mergeCell ref="B83:C83"/>
    <mergeCell ref="D84:E84"/>
    <mergeCell ref="G84:H84"/>
    <mergeCell ref="J84:K84"/>
    <mergeCell ref="M84:N84"/>
    <mergeCell ref="P84:Q84"/>
    <mergeCell ref="AA79:AB79"/>
    <mergeCell ref="S80:W80"/>
    <mergeCell ref="AA80:AB80"/>
    <mergeCell ref="D81:G81"/>
    <mergeCell ref="L81:O81"/>
    <mergeCell ref="S81:W81"/>
    <mergeCell ref="X81:AL81"/>
    <mergeCell ref="S78:W78"/>
    <mergeCell ref="AA78:AB78"/>
    <mergeCell ref="B79:C80"/>
    <mergeCell ref="D79:E80"/>
    <mergeCell ref="F79:G80"/>
    <mergeCell ref="H79:I80"/>
    <mergeCell ref="J79:K80"/>
    <mergeCell ref="L79:M80"/>
    <mergeCell ref="N79:O80"/>
    <mergeCell ref="P79:Q80"/>
    <mergeCell ref="S76:W76"/>
    <mergeCell ref="S79:W79"/>
    <mergeCell ref="AA76:AB76"/>
    <mergeCell ref="C77:D77"/>
    <mergeCell ref="G77:H77"/>
    <mergeCell ref="K77:L77"/>
    <mergeCell ref="O77:P77"/>
    <mergeCell ref="S77:W77"/>
    <mergeCell ref="AA77:AB77"/>
    <mergeCell ref="S74:W74"/>
    <mergeCell ref="AA74:AB74"/>
    <mergeCell ref="B75:C75"/>
    <mergeCell ref="E75:F75"/>
    <mergeCell ref="H75:I75"/>
    <mergeCell ref="J75:K75"/>
    <mergeCell ref="M75:N75"/>
    <mergeCell ref="P75:Q75"/>
    <mergeCell ref="S75:W75"/>
    <mergeCell ref="AA75:AB75"/>
    <mergeCell ref="AA71:AB71"/>
    <mergeCell ref="AC71:AE71"/>
    <mergeCell ref="AF71:AH71"/>
    <mergeCell ref="S72:W72"/>
    <mergeCell ref="AA72:AB72"/>
    <mergeCell ref="D73:E73"/>
    <mergeCell ref="I73:J73"/>
    <mergeCell ref="N73:O73"/>
    <mergeCell ref="S73:W73"/>
    <mergeCell ref="AA73:AB73"/>
    <mergeCell ref="J68:K68"/>
    <mergeCell ref="M68:N68"/>
    <mergeCell ref="P68:Q68"/>
    <mergeCell ref="I70:J70"/>
    <mergeCell ref="I71:J71"/>
    <mergeCell ref="S71:W71"/>
    <mergeCell ref="B66:C66"/>
    <mergeCell ref="D67:E67"/>
    <mergeCell ref="G67:H67"/>
    <mergeCell ref="J67:K67"/>
    <mergeCell ref="M67:N67"/>
    <mergeCell ref="P67:Q67"/>
    <mergeCell ref="AA62:AB62"/>
    <mergeCell ref="S63:W63"/>
    <mergeCell ref="AA63:AB63"/>
    <mergeCell ref="D64:G64"/>
    <mergeCell ref="L64:O64"/>
    <mergeCell ref="S64:W64"/>
    <mergeCell ref="X64:AL64"/>
    <mergeCell ref="S61:W61"/>
    <mergeCell ref="AA61:AB61"/>
    <mergeCell ref="B62:C63"/>
    <mergeCell ref="D62:E63"/>
    <mergeCell ref="F62:G63"/>
    <mergeCell ref="H62:I63"/>
    <mergeCell ref="J62:K63"/>
    <mergeCell ref="L62:M63"/>
    <mergeCell ref="N62:O63"/>
    <mergeCell ref="P62:Q63"/>
    <mergeCell ref="S59:W59"/>
    <mergeCell ref="S62:W62"/>
    <mergeCell ref="AA59:AB59"/>
    <mergeCell ref="C60:D60"/>
    <mergeCell ref="G60:H60"/>
    <mergeCell ref="K60:L60"/>
    <mergeCell ref="O60:P60"/>
    <mergeCell ref="S60:W60"/>
    <mergeCell ref="AA60:AB60"/>
    <mergeCell ref="S57:W57"/>
    <mergeCell ref="AA57:AB57"/>
    <mergeCell ref="B58:C58"/>
    <mergeCell ref="E58:F58"/>
    <mergeCell ref="H58:I58"/>
    <mergeCell ref="J58:K58"/>
    <mergeCell ref="M58:N58"/>
    <mergeCell ref="P58:Q58"/>
    <mergeCell ref="S58:W58"/>
    <mergeCell ref="AA58:AB58"/>
    <mergeCell ref="AA54:AB54"/>
    <mergeCell ref="AC54:AE54"/>
    <mergeCell ref="AF54:AH54"/>
    <mergeCell ref="S55:W55"/>
    <mergeCell ref="AA55:AB55"/>
    <mergeCell ref="D56:E56"/>
    <mergeCell ref="I56:J56"/>
    <mergeCell ref="N56:O56"/>
    <mergeCell ref="S56:W56"/>
    <mergeCell ref="AA56:AB56"/>
    <mergeCell ref="J51:K51"/>
    <mergeCell ref="M51:N51"/>
    <mergeCell ref="P51:Q51"/>
    <mergeCell ref="I53:J53"/>
    <mergeCell ref="I54:J54"/>
    <mergeCell ref="S54:W54"/>
    <mergeCell ref="B49:C49"/>
    <mergeCell ref="D50:E50"/>
    <mergeCell ref="G50:H50"/>
    <mergeCell ref="J50:K50"/>
    <mergeCell ref="M50:N50"/>
    <mergeCell ref="P50:Q50"/>
    <mergeCell ref="AA45:AB45"/>
    <mergeCell ref="S46:W46"/>
    <mergeCell ref="AA46:AB46"/>
    <mergeCell ref="D47:G47"/>
    <mergeCell ref="L47:O47"/>
    <mergeCell ref="S47:W47"/>
    <mergeCell ref="X47:AL47"/>
    <mergeCell ref="S44:W44"/>
    <mergeCell ref="AA44:AB44"/>
    <mergeCell ref="B45:C46"/>
    <mergeCell ref="D45:E46"/>
    <mergeCell ref="F45:G46"/>
    <mergeCell ref="H45:I46"/>
    <mergeCell ref="J45:K46"/>
    <mergeCell ref="L45:M46"/>
    <mergeCell ref="N45:O46"/>
    <mergeCell ref="P45:Q46"/>
    <mergeCell ref="S42:W42"/>
    <mergeCell ref="S45:W45"/>
    <mergeCell ref="AA42:AB42"/>
    <mergeCell ref="C43:D43"/>
    <mergeCell ref="G43:H43"/>
    <mergeCell ref="K43:L43"/>
    <mergeCell ref="O43:P43"/>
    <mergeCell ref="S43:W43"/>
    <mergeCell ref="AA43:AB43"/>
    <mergeCell ref="S40:W40"/>
    <mergeCell ref="AA40:AB40"/>
    <mergeCell ref="B41:C41"/>
    <mergeCell ref="E41:F41"/>
    <mergeCell ref="H41:I41"/>
    <mergeCell ref="J41:K41"/>
    <mergeCell ref="M41:N41"/>
    <mergeCell ref="P41:Q41"/>
    <mergeCell ref="S41:W41"/>
    <mergeCell ref="AA41:AB41"/>
    <mergeCell ref="AA37:AB37"/>
    <mergeCell ref="AC37:AE37"/>
    <mergeCell ref="AF37:AH37"/>
    <mergeCell ref="S38:W38"/>
    <mergeCell ref="AA38:AB38"/>
    <mergeCell ref="D39:E39"/>
    <mergeCell ref="I39:J39"/>
    <mergeCell ref="N39:O39"/>
    <mergeCell ref="S39:W39"/>
    <mergeCell ref="AA39:AB39"/>
    <mergeCell ref="J34:K34"/>
    <mergeCell ref="M34:N34"/>
    <mergeCell ref="P34:Q34"/>
    <mergeCell ref="I36:J36"/>
    <mergeCell ref="I37:J37"/>
    <mergeCell ref="S37:W37"/>
    <mergeCell ref="B32:C32"/>
    <mergeCell ref="D33:E33"/>
    <mergeCell ref="G33:H33"/>
    <mergeCell ref="J33:K33"/>
    <mergeCell ref="M33:N33"/>
    <mergeCell ref="P33:Q33"/>
    <mergeCell ref="AA28:AB28"/>
    <mergeCell ref="S29:W29"/>
    <mergeCell ref="AA29:AB29"/>
    <mergeCell ref="D30:G30"/>
    <mergeCell ref="L30:O30"/>
    <mergeCell ref="S30:W30"/>
    <mergeCell ref="X30:AL30"/>
    <mergeCell ref="S27:W27"/>
    <mergeCell ref="AA27:AB27"/>
    <mergeCell ref="B28:C29"/>
    <mergeCell ref="D28:E29"/>
    <mergeCell ref="F28:G29"/>
    <mergeCell ref="H28:I29"/>
    <mergeCell ref="J28:K29"/>
    <mergeCell ref="L28:M29"/>
    <mergeCell ref="N28:O29"/>
    <mergeCell ref="P28:Q29"/>
    <mergeCell ref="S25:W25"/>
    <mergeCell ref="S28:W28"/>
    <mergeCell ref="AA25:AB25"/>
    <mergeCell ref="C26:D26"/>
    <mergeCell ref="G26:H26"/>
    <mergeCell ref="K26:L26"/>
    <mergeCell ref="O26:P26"/>
    <mergeCell ref="S26:W26"/>
    <mergeCell ref="AA26:AB26"/>
    <mergeCell ref="S23:W23"/>
    <mergeCell ref="AA23:AB23"/>
    <mergeCell ref="B24:C24"/>
    <mergeCell ref="E24:F24"/>
    <mergeCell ref="H24:I24"/>
    <mergeCell ref="J24:K24"/>
    <mergeCell ref="M24:N24"/>
    <mergeCell ref="P24:Q24"/>
    <mergeCell ref="S24:W24"/>
    <mergeCell ref="AA24:AB24"/>
    <mergeCell ref="AA20:AB20"/>
    <mergeCell ref="AC20:AE20"/>
    <mergeCell ref="AF20:AH20"/>
    <mergeCell ref="S21:W21"/>
    <mergeCell ref="AA21:AB21"/>
    <mergeCell ref="D22:E22"/>
    <mergeCell ref="I22:J22"/>
    <mergeCell ref="N22:O22"/>
    <mergeCell ref="S22:W22"/>
    <mergeCell ref="AA22:AB22"/>
    <mergeCell ref="J17:K17"/>
    <mergeCell ref="M17:N17"/>
    <mergeCell ref="P17:Q17"/>
    <mergeCell ref="I19:J19"/>
    <mergeCell ref="I20:J20"/>
    <mergeCell ref="S20:W20"/>
    <mergeCell ref="B15:C15"/>
    <mergeCell ref="D16:E16"/>
    <mergeCell ref="G16:H16"/>
    <mergeCell ref="J16:K16"/>
    <mergeCell ref="M16:N16"/>
    <mergeCell ref="P16:Q16"/>
    <mergeCell ref="AA11:AB11"/>
    <mergeCell ref="S12:W12"/>
    <mergeCell ref="AA12:AB12"/>
    <mergeCell ref="D13:G13"/>
    <mergeCell ref="L13:O13"/>
    <mergeCell ref="S13:W13"/>
    <mergeCell ref="X13:AL13"/>
    <mergeCell ref="S10:W10"/>
    <mergeCell ref="AA10:AB10"/>
    <mergeCell ref="B11:C12"/>
    <mergeCell ref="D11:E12"/>
    <mergeCell ref="F11:G12"/>
    <mergeCell ref="H11:I12"/>
    <mergeCell ref="J11:K12"/>
    <mergeCell ref="L11:M12"/>
    <mergeCell ref="N11:O12"/>
    <mergeCell ref="P11:Q12"/>
    <mergeCell ref="S7:W7"/>
    <mergeCell ref="S11:W11"/>
    <mergeCell ref="S6:W6"/>
    <mergeCell ref="AA6:AB6"/>
    <mergeCell ref="I3:J3"/>
    <mergeCell ref="S3:W3"/>
    <mergeCell ref="AA3:AB3"/>
    <mergeCell ref="AA7:AB7"/>
    <mergeCell ref="S8:W8"/>
    <mergeCell ref="AA8:AB8"/>
    <mergeCell ref="C9:D9"/>
    <mergeCell ref="G9:H9"/>
    <mergeCell ref="K9:L9"/>
    <mergeCell ref="O9:P9"/>
    <mergeCell ref="S9:W9"/>
    <mergeCell ref="AA9:AB9"/>
    <mergeCell ref="B7:C7"/>
    <mergeCell ref="E7:F7"/>
    <mergeCell ref="H7:I7"/>
    <mergeCell ref="J7:K7"/>
    <mergeCell ref="M7:N7"/>
    <mergeCell ref="P7:Q7"/>
    <mergeCell ref="AC3:AE3"/>
    <mergeCell ref="AF3:AH3"/>
    <mergeCell ref="S4:W4"/>
    <mergeCell ref="AA4:AB4"/>
    <mergeCell ref="D5:E5"/>
    <mergeCell ref="I5:J5"/>
    <mergeCell ref="N5:O5"/>
    <mergeCell ref="S5:W5"/>
    <mergeCell ref="AA5:AB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176"/>
  <sheetViews>
    <sheetView workbookViewId="0">
      <selection activeCell="C1" sqref="C1"/>
    </sheetView>
  </sheetViews>
  <sheetFormatPr defaultColWidth="9" defaultRowHeight="13.2" x14ac:dyDescent="0.2"/>
  <cols>
    <col min="1" max="1" width="4.44140625" style="137" customWidth="1"/>
    <col min="2" max="13" width="5.6640625" style="137" customWidth="1"/>
    <col min="14" max="21" width="6.6640625" style="137" customWidth="1"/>
    <col min="22" max="16384" width="9" style="137"/>
  </cols>
  <sheetData>
    <row r="1" spans="2:22" ht="35.1" customHeight="1" x14ac:dyDescent="0.2">
      <c r="B1" s="134" t="s">
        <v>174</v>
      </c>
      <c r="C1" s="135"/>
      <c r="D1" s="135"/>
      <c r="E1" s="135"/>
      <c r="F1" s="135"/>
      <c r="G1" s="135"/>
      <c r="H1" s="135"/>
      <c r="I1" s="136"/>
      <c r="J1" s="135"/>
      <c r="K1" s="135"/>
    </row>
    <row r="2" spans="2:22" ht="24.9" customHeight="1" x14ac:dyDescent="0.2">
      <c r="B2" s="140" t="s">
        <v>216</v>
      </c>
      <c r="C2" s="140"/>
      <c r="D2" s="138"/>
      <c r="E2" s="139" t="s">
        <v>176</v>
      </c>
      <c r="F2" s="140" t="s">
        <v>217</v>
      </c>
      <c r="G2" s="140"/>
      <c r="H2" s="140"/>
      <c r="I2" s="140"/>
    </row>
    <row r="3" spans="2:22" ht="24.9" customHeight="1" thickBot="1" x14ac:dyDescent="0.25">
      <c r="B3" s="141" t="s">
        <v>181</v>
      </c>
      <c r="C3" s="138"/>
      <c r="D3" s="140"/>
      <c r="E3" s="140" t="s">
        <v>218</v>
      </c>
      <c r="F3" s="141"/>
      <c r="G3" s="141"/>
      <c r="H3" s="141"/>
      <c r="I3" s="142"/>
      <c r="J3" s="143"/>
      <c r="S3" s="210" t="s">
        <v>179</v>
      </c>
      <c r="T3" s="210"/>
      <c r="U3" s="210"/>
    </row>
    <row r="4" spans="2:22" ht="13.5" customHeight="1" x14ac:dyDescent="0.2">
      <c r="B4" s="189" t="s">
        <v>180</v>
      </c>
      <c r="C4" s="190"/>
      <c r="D4" s="191"/>
      <c r="E4" s="195" t="str">
        <f>IF(B6="","",B6)</f>
        <v>長岡</v>
      </c>
      <c r="F4" s="190"/>
      <c r="G4" s="196"/>
      <c r="H4" s="198" t="str">
        <f>IF(B8="","",B8)</f>
        <v>今沢・浮島</v>
      </c>
      <c r="I4" s="199"/>
      <c r="J4" s="200"/>
      <c r="K4" s="204" t="str">
        <f>IF(B10="","",B10)</f>
        <v>さなる</v>
      </c>
      <c r="L4" s="199"/>
      <c r="M4" s="205"/>
      <c r="N4" s="208" t="s">
        <v>164</v>
      </c>
      <c r="O4" s="183" t="s">
        <v>165</v>
      </c>
      <c r="P4" s="183" t="s">
        <v>9</v>
      </c>
      <c r="Q4" s="183" t="s">
        <v>166</v>
      </c>
      <c r="R4" s="183" t="s">
        <v>167</v>
      </c>
      <c r="S4" s="183" t="s">
        <v>168</v>
      </c>
      <c r="T4" s="185" t="s">
        <v>169</v>
      </c>
      <c r="U4" s="187" t="s">
        <v>170</v>
      </c>
      <c r="V4" s="144"/>
    </row>
    <row r="5" spans="2:22" ht="14.25" customHeight="1" thickBot="1" x14ac:dyDescent="0.25">
      <c r="B5" s="192"/>
      <c r="C5" s="193"/>
      <c r="D5" s="194"/>
      <c r="E5" s="192"/>
      <c r="F5" s="193"/>
      <c r="G5" s="197"/>
      <c r="H5" s="201"/>
      <c r="I5" s="202"/>
      <c r="J5" s="203"/>
      <c r="K5" s="206"/>
      <c r="L5" s="202"/>
      <c r="M5" s="207"/>
      <c r="N5" s="209"/>
      <c r="O5" s="184"/>
      <c r="P5" s="184"/>
      <c r="Q5" s="184"/>
      <c r="R5" s="184"/>
      <c r="S5" s="184"/>
      <c r="T5" s="186"/>
      <c r="U5" s="188"/>
      <c r="V5" s="144"/>
    </row>
    <row r="6" spans="2:22" ht="24.9" customHeight="1" x14ac:dyDescent="0.2">
      <c r="B6" s="238" t="s">
        <v>247</v>
      </c>
      <c r="C6" s="239"/>
      <c r="D6" s="240"/>
      <c r="E6" s="231"/>
      <c r="F6" s="231"/>
      <c r="G6" s="232"/>
      <c r="H6" s="145"/>
      <c r="I6" s="146" t="str">
        <f>IF(H7="","",IF(H7=J7,"△",IF(H7&gt;=J7,"○","×")))</f>
        <v>○</v>
      </c>
      <c r="J6" s="147"/>
      <c r="K6" s="148"/>
      <c r="L6" s="146" t="str">
        <f>IF(K7="","",IF(K7=M7,"△",IF(K7&gt;=M7,"○","×")))</f>
        <v>○</v>
      </c>
      <c r="M6" s="148"/>
      <c r="N6" s="244">
        <f>IF(AND(I6="",L6=""),"",COUNTIF(E6:M6,"○"))</f>
        <v>2</v>
      </c>
      <c r="O6" s="236">
        <f>IF(AND(I6="",L6=""),"",COUNTIF(E6:M6,"△"))</f>
        <v>0</v>
      </c>
      <c r="P6" s="237">
        <f>IF(AND(I6="",L6=""),"",COUNTIF(E6:M6,"×"))</f>
        <v>0</v>
      </c>
      <c r="Q6" s="227">
        <f>IF(N6="","",(N6*3)+(O6*1))</f>
        <v>6</v>
      </c>
      <c r="R6" s="226">
        <f>IF(N6="","",SUM(H7,K7))</f>
        <v>2</v>
      </c>
      <c r="S6" s="226">
        <f>IF(N6="","",SUM(J7,M7))</f>
        <v>0</v>
      </c>
      <c r="T6" s="227">
        <f>IF(N6="","",R6-S6)</f>
        <v>2</v>
      </c>
      <c r="U6" s="248">
        <f>IF(V6="","",RANK(V6,$V6:$V11,0))</f>
        <v>1</v>
      </c>
      <c r="V6" s="245">
        <f>IF(T6="","",$Q6*100+$T6*10+R6)</f>
        <v>622</v>
      </c>
    </row>
    <row r="7" spans="2:22" ht="24.9" customHeight="1" x14ac:dyDescent="0.2">
      <c r="B7" s="241"/>
      <c r="C7" s="242"/>
      <c r="D7" s="243"/>
      <c r="E7" s="233"/>
      <c r="F7" s="233"/>
      <c r="G7" s="234"/>
      <c r="H7" s="149">
        <f>IF(G9="","",G9)</f>
        <v>1</v>
      </c>
      <c r="I7" s="150" t="s">
        <v>172</v>
      </c>
      <c r="J7" s="151">
        <f>IF(E9="","",E9)</f>
        <v>0</v>
      </c>
      <c r="K7" s="149">
        <f>IF(G11="","",G11)</f>
        <v>1</v>
      </c>
      <c r="L7" s="150" t="s">
        <v>173</v>
      </c>
      <c r="M7" s="150">
        <f>IF(E11="","",E11)</f>
        <v>0</v>
      </c>
      <c r="N7" s="244"/>
      <c r="O7" s="237"/>
      <c r="P7" s="222"/>
      <c r="Q7" s="224"/>
      <c r="R7" s="227"/>
      <c r="S7" s="227"/>
      <c r="T7" s="222"/>
      <c r="U7" s="249"/>
      <c r="V7" s="245"/>
    </row>
    <row r="8" spans="2:22" ht="24.9" customHeight="1" x14ac:dyDescent="0.2">
      <c r="B8" s="211" t="s">
        <v>248</v>
      </c>
      <c r="C8" s="212"/>
      <c r="D8" s="213"/>
      <c r="E8" s="152"/>
      <c r="F8" s="146" t="str">
        <f>IF(E9="","",IF(E9=G9,"△",IF(E9&gt;=G9,"○","×")))</f>
        <v>×</v>
      </c>
      <c r="G8" s="153"/>
      <c r="H8" s="231"/>
      <c r="I8" s="231"/>
      <c r="J8" s="232"/>
      <c r="K8" s="148"/>
      <c r="L8" s="146" t="str">
        <f>IF(K9="","",IF(K9=M9,"△",IF(K9&gt;=M9,"○","×")))</f>
        <v>×</v>
      </c>
      <c r="M8" s="148"/>
      <c r="N8" s="219">
        <f>IF(AND(F8="",L8=""),"",COUNTIF(E8:M8,"○"))</f>
        <v>0</v>
      </c>
      <c r="O8" s="236">
        <f>IF(AND(F8="",L8=""),"",COUNTIF(E8:M8,"△"))</f>
        <v>0</v>
      </c>
      <c r="P8" s="222">
        <f>IF(AND(F8="",L8=""),"",COUNTIF(E8:M8,"×"))</f>
        <v>2</v>
      </c>
      <c r="Q8" s="224">
        <f>IF(N8="","",(N8*3)+(O8*1))</f>
        <v>0</v>
      </c>
      <c r="R8" s="246">
        <f>IF(N8="","",SUM(E9,K9))</f>
        <v>0</v>
      </c>
      <c r="S8" s="246">
        <f>IF(N8="","",SUM(G9,M9))</f>
        <v>4</v>
      </c>
      <c r="T8" s="224">
        <f>IF(N8="","",R8-S8)</f>
        <v>-4</v>
      </c>
      <c r="U8" s="247">
        <f>IF(V8="","",RANK(V8,$V6:$V11,0))</f>
        <v>3</v>
      </c>
      <c r="V8" s="245">
        <f>IF(T8="","",$Q8*100+$T8*10+R8)</f>
        <v>-40</v>
      </c>
    </row>
    <row r="9" spans="2:22" ht="24.9" customHeight="1" x14ac:dyDescent="0.2">
      <c r="B9" s="228"/>
      <c r="C9" s="229"/>
      <c r="D9" s="230"/>
      <c r="E9" s="154">
        <v>0</v>
      </c>
      <c r="F9" s="155" t="s">
        <v>172</v>
      </c>
      <c r="G9" s="156">
        <v>1</v>
      </c>
      <c r="H9" s="233"/>
      <c r="I9" s="233"/>
      <c r="J9" s="234"/>
      <c r="K9" s="149">
        <f>IF(J11="","",J11)</f>
        <v>0</v>
      </c>
      <c r="L9" s="150" t="s">
        <v>172</v>
      </c>
      <c r="M9" s="150">
        <f>IF(H11="","",H11)</f>
        <v>3</v>
      </c>
      <c r="N9" s="235"/>
      <c r="O9" s="237"/>
      <c r="P9" s="222"/>
      <c r="Q9" s="224"/>
      <c r="R9" s="227"/>
      <c r="S9" s="227"/>
      <c r="T9" s="224"/>
      <c r="U9" s="247"/>
      <c r="V9" s="245"/>
    </row>
    <row r="10" spans="2:22" ht="24.9" customHeight="1" x14ac:dyDescent="0.2">
      <c r="B10" s="211" t="s">
        <v>249</v>
      </c>
      <c r="C10" s="212"/>
      <c r="D10" s="213"/>
      <c r="E10" s="152"/>
      <c r="F10" s="157" t="str">
        <f>IF(E11="","",IF(E11=G11,"△",IF(E11&gt;=G11,"○","×")))</f>
        <v>×</v>
      </c>
      <c r="G10" s="158"/>
      <c r="H10" s="159"/>
      <c r="I10" s="157" t="str">
        <f>IF(H11="","",IF(H11=J11,"△",IF(H11&gt;=J11,"○","×")))</f>
        <v>○</v>
      </c>
      <c r="J10" s="158"/>
      <c r="K10" s="217"/>
      <c r="L10" s="217"/>
      <c r="M10" s="217"/>
      <c r="N10" s="219">
        <f>IF(AND(F10="",I10=""),"",COUNTIF(E10:M10,"○"))</f>
        <v>1</v>
      </c>
      <c r="O10" s="220">
        <f>IF(AND(F10="",I10=""),"",COUNTIF(E10:M10,"△"))</f>
        <v>0</v>
      </c>
      <c r="P10" s="222">
        <f>IF(AND(F10="",I10=""),"",COUNTIF(E10:M10,"×"))</f>
        <v>1</v>
      </c>
      <c r="Q10" s="224">
        <f>IF(N10="","",(N10*3)+(O10*1))</f>
        <v>3</v>
      </c>
      <c r="R10" s="246">
        <f>IF(N10="","",SUM(E11,H11))</f>
        <v>3</v>
      </c>
      <c r="S10" s="246">
        <f>IF(N10="","",SUM(G11,J11))</f>
        <v>1</v>
      </c>
      <c r="T10" s="224">
        <f>IF(N10="","",R10-S10)</f>
        <v>2</v>
      </c>
      <c r="U10" s="247">
        <f>IF(V10="","",RANK(V10,$V6:$V11,0))</f>
        <v>2</v>
      </c>
      <c r="V10" s="245">
        <f>IF(T10="","",$Q10*100+$T10*10+R10)</f>
        <v>323</v>
      </c>
    </row>
    <row r="11" spans="2:22" ht="24.9" customHeight="1" thickBot="1" x14ac:dyDescent="0.25">
      <c r="B11" s="214"/>
      <c r="C11" s="215"/>
      <c r="D11" s="216"/>
      <c r="E11" s="160">
        <v>0</v>
      </c>
      <c r="F11" s="161" t="s">
        <v>171</v>
      </c>
      <c r="G11" s="162">
        <v>1</v>
      </c>
      <c r="H11" s="160">
        <v>3</v>
      </c>
      <c r="I11" s="161" t="s">
        <v>173</v>
      </c>
      <c r="J11" s="162">
        <v>0</v>
      </c>
      <c r="K11" s="218"/>
      <c r="L11" s="218"/>
      <c r="M11" s="218"/>
      <c r="N11" s="203"/>
      <c r="O11" s="221"/>
      <c r="P11" s="223"/>
      <c r="Q11" s="225"/>
      <c r="R11" s="269"/>
      <c r="S11" s="269"/>
      <c r="T11" s="223"/>
      <c r="U11" s="270"/>
      <c r="V11" s="245"/>
    </row>
    <row r="12" spans="2:22" ht="24.9" customHeight="1" thickBot="1" x14ac:dyDescent="0.25"/>
    <row r="13" spans="2:22" x14ac:dyDescent="0.2">
      <c r="B13" s="189" t="s">
        <v>182</v>
      </c>
      <c r="C13" s="190"/>
      <c r="D13" s="191"/>
      <c r="E13" s="195" t="str">
        <f>IF(B15="","",B15)</f>
        <v>向山</v>
      </c>
      <c r="F13" s="190"/>
      <c r="G13" s="196"/>
      <c r="H13" s="198" t="str">
        <f>IF(B17="","",B17)</f>
        <v>ネオ</v>
      </c>
      <c r="I13" s="199"/>
      <c r="J13" s="200"/>
      <c r="K13" s="204" t="str">
        <f>IF(B19="","",B19)</f>
        <v>長岡京W</v>
      </c>
      <c r="L13" s="199"/>
      <c r="M13" s="205"/>
      <c r="N13" s="208" t="s">
        <v>164</v>
      </c>
      <c r="O13" s="183" t="s">
        <v>165</v>
      </c>
      <c r="P13" s="183" t="s">
        <v>9</v>
      </c>
      <c r="Q13" s="183" t="s">
        <v>166</v>
      </c>
      <c r="R13" s="183" t="s">
        <v>167</v>
      </c>
      <c r="S13" s="183" t="s">
        <v>168</v>
      </c>
      <c r="T13" s="185" t="s">
        <v>169</v>
      </c>
      <c r="U13" s="187" t="s">
        <v>170</v>
      </c>
    </row>
    <row r="14" spans="2:22" ht="13.8" thickBot="1" x14ac:dyDescent="0.25">
      <c r="B14" s="192"/>
      <c r="C14" s="193"/>
      <c r="D14" s="194"/>
      <c r="E14" s="192"/>
      <c r="F14" s="193"/>
      <c r="G14" s="197"/>
      <c r="H14" s="201"/>
      <c r="I14" s="202"/>
      <c r="J14" s="203"/>
      <c r="K14" s="206"/>
      <c r="L14" s="202"/>
      <c r="M14" s="207"/>
      <c r="N14" s="209"/>
      <c r="O14" s="184"/>
      <c r="P14" s="184"/>
      <c r="Q14" s="184"/>
      <c r="R14" s="184"/>
      <c r="S14" s="184"/>
      <c r="T14" s="186"/>
      <c r="U14" s="188"/>
    </row>
    <row r="15" spans="2:22" ht="24.9" customHeight="1" x14ac:dyDescent="0.2">
      <c r="B15" s="238" t="s">
        <v>250</v>
      </c>
      <c r="C15" s="258"/>
      <c r="D15" s="259"/>
      <c r="E15" s="263"/>
      <c r="F15" s="264"/>
      <c r="G15" s="265"/>
      <c r="H15" s="145"/>
      <c r="I15" s="146" t="str">
        <f>IF(H16="","",IF(H16=J16,"△",IF(H16&gt;=J16,"○","×")))</f>
        <v>○</v>
      </c>
      <c r="J15" s="147"/>
      <c r="K15" s="148"/>
      <c r="L15" s="146" t="str">
        <f>IF(K16="","",IF(K16=M16,"△",IF(K16&gt;=M16,"○","×")))</f>
        <v>×</v>
      </c>
      <c r="M15" s="148"/>
      <c r="N15" s="200">
        <f>IF(AND(I15="",L15=""),"",COUNTIF(E15:M15,"○"))</f>
        <v>1</v>
      </c>
      <c r="O15" s="267">
        <f>IF(AND(I15="",L15=""),"",COUNTIF(E15:M15,"△"))</f>
        <v>0</v>
      </c>
      <c r="P15" s="267">
        <f>IF(AND(I15="",L15=""),"",COUNTIF(E15:M15,"×"))</f>
        <v>1</v>
      </c>
      <c r="Q15" s="268">
        <f>IF(N15="","",(N15*3)+(O15*1))</f>
        <v>3</v>
      </c>
      <c r="R15" s="268">
        <f>IF(N15="","",SUM(H16,K16))</f>
        <v>1</v>
      </c>
      <c r="S15" s="268">
        <f>IF(N15="","",SUM(J16,M16))</f>
        <v>5</v>
      </c>
      <c r="T15" s="268">
        <f>IF(N15="","",R15-S15)</f>
        <v>-4</v>
      </c>
      <c r="U15" s="248">
        <f>IF(V15="","",RANK(V15,$V15:$V20,0))</f>
        <v>2</v>
      </c>
      <c r="V15" s="245">
        <f>IF(T15="","",$Q15*100+$T15*10+R15)</f>
        <v>261</v>
      </c>
    </row>
    <row r="16" spans="2:22" ht="24.9" customHeight="1" x14ac:dyDescent="0.2">
      <c r="B16" s="260"/>
      <c r="C16" s="261"/>
      <c r="D16" s="262"/>
      <c r="E16" s="266"/>
      <c r="F16" s="233"/>
      <c r="G16" s="234"/>
      <c r="H16" s="149">
        <f>IF(G18="","",G18)</f>
        <v>1</v>
      </c>
      <c r="I16" s="150" t="s">
        <v>172</v>
      </c>
      <c r="J16" s="151">
        <f>IF(E18="","",E18)</f>
        <v>0</v>
      </c>
      <c r="K16" s="149">
        <f>IF(G20="","",G20)</f>
        <v>0</v>
      </c>
      <c r="L16" s="150" t="s">
        <v>173</v>
      </c>
      <c r="M16" s="150">
        <f>IF(E20="","",E20)</f>
        <v>5</v>
      </c>
      <c r="N16" s="235"/>
      <c r="O16" s="237"/>
      <c r="P16" s="237"/>
      <c r="Q16" s="227"/>
      <c r="R16" s="227"/>
      <c r="S16" s="227"/>
      <c r="T16" s="227"/>
      <c r="U16" s="249"/>
      <c r="V16" s="245"/>
    </row>
    <row r="17" spans="2:22" ht="24.9" customHeight="1" x14ac:dyDescent="0.2">
      <c r="B17" s="211" t="s">
        <v>251</v>
      </c>
      <c r="C17" s="250"/>
      <c r="D17" s="251"/>
      <c r="E17" s="152"/>
      <c r="F17" s="146" t="str">
        <f>IF(E18="","",IF(E18=G18,"△",IF(E18&gt;=G18,"○","×")))</f>
        <v>×</v>
      </c>
      <c r="G17" s="153"/>
      <c r="H17" s="255"/>
      <c r="I17" s="217"/>
      <c r="J17" s="256"/>
      <c r="K17" s="148"/>
      <c r="L17" s="146" t="str">
        <f>IF(K18="","",IF(K18=M18,"△",IF(K18&gt;=M18,"○","×")))</f>
        <v>×</v>
      </c>
      <c r="M17" s="148"/>
      <c r="N17" s="219">
        <f>IF(AND(F17="",L17=""),"",COUNTIF(E17:M17,"○"))</f>
        <v>0</v>
      </c>
      <c r="O17" s="220">
        <f>IF(AND(F17="",L17=""),"",COUNTIF(E17:M17,"△"))</f>
        <v>0</v>
      </c>
      <c r="P17" s="220">
        <f>IF(AND(F17="",L17=""),"",COUNTIF(E17:M17,"×"))</f>
        <v>2</v>
      </c>
      <c r="Q17" s="246">
        <f>IF(N17="","",(N17*3)+(O17*1))</f>
        <v>0</v>
      </c>
      <c r="R17" s="246">
        <f>IF(N17="","",SUM(E18,K18))</f>
        <v>0</v>
      </c>
      <c r="S17" s="246">
        <f>IF(N17="","",SUM(G18,M18))</f>
        <v>4</v>
      </c>
      <c r="T17" s="246">
        <f>IF(N17="","",R17-S17)</f>
        <v>-4</v>
      </c>
      <c r="U17" s="247">
        <f>IF(V17="","",RANK(V17,$V15:$V20,0))</f>
        <v>3</v>
      </c>
      <c r="V17" s="245">
        <f>IF(T17="","",$Q17*100+$T17*10+R17)</f>
        <v>-40</v>
      </c>
    </row>
    <row r="18" spans="2:22" ht="24.9" customHeight="1" x14ac:dyDescent="0.2">
      <c r="B18" s="252"/>
      <c r="C18" s="253"/>
      <c r="D18" s="254"/>
      <c r="E18" s="154">
        <v>0</v>
      </c>
      <c r="F18" s="155" t="s">
        <v>172</v>
      </c>
      <c r="G18" s="156">
        <v>1</v>
      </c>
      <c r="H18" s="257"/>
      <c r="I18" s="233"/>
      <c r="J18" s="234"/>
      <c r="K18" s="149">
        <f>IF(J20="","",J20)</f>
        <v>0</v>
      </c>
      <c r="L18" s="150" t="s">
        <v>172</v>
      </c>
      <c r="M18" s="150">
        <f>IF(H20="","",H20)</f>
        <v>3</v>
      </c>
      <c r="N18" s="235"/>
      <c r="O18" s="237"/>
      <c r="P18" s="237"/>
      <c r="Q18" s="227"/>
      <c r="R18" s="227"/>
      <c r="S18" s="227"/>
      <c r="T18" s="227"/>
      <c r="U18" s="247"/>
      <c r="V18" s="245"/>
    </row>
    <row r="19" spans="2:22" ht="24.9" customHeight="1" x14ac:dyDescent="0.2">
      <c r="B19" s="211" t="s">
        <v>252</v>
      </c>
      <c r="C19" s="250"/>
      <c r="D19" s="251"/>
      <c r="E19" s="152"/>
      <c r="F19" s="157" t="str">
        <f>IF(E20="","",IF(E20=G20,"△",IF(E20&gt;=G20,"○","×")))</f>
        <v>○</v>
      </c>
      <c r="G19" s="158"/>
      <c r="H19" s="159"/>
      <c r="I19" s="157" t="str">
        <f>IF(H20="","",IF(H20=J20,"△",IF(H20&gt;=J20,"○","×")))</f>
        <v>○</v>
      </c>
      <c r="J19" s="158"/>
      <c r="K19" s="255"/>
      <c r="L19" s="217"/>
      <c r="M19" s="274"/>
      <c r="N19" s="219">
        <f>IF(AND(F19="",I19=""),"",COUNTIF(E19:M19,"○"))</f>
        <v>2</v>
      </c>
      <c r="O19" s="220">
        <f>IF(AND(F19="",I19=""),"",COUNTIF(E19:M19,"△"))</f>
        <v>0</v>
      </c>
      <c r="P19" s="220">
        <f>IF(AND(F19="",I19=""),"",COUNTIF(E19:M19,"×"))</f>
        <v>0</v>
      </c>
      <c r="Q19" s="246">
        <f>IF(N19="","",(N19*3)+(O19*1))</f>
        <v>6</v>
      </c>
      <c r="R19" s="246">
        <f>IF(N19="","",SUM(E20,H20))</f>
        <v>8</v>
      </c>
      <c r="S19" s="246">
        <f>IF(N19="","",SUM(G20,J20))</f>
        <v>0</v>
      </c>
      <c r="T19" s="246">
        <f>IF(N19="","",R19-S19)</f>
        <v>8</v>
      </c>
      <c r="U19" s="247">
        <f>IF(V19="","",RANK(V19,$V15:$V20,0))</f>
        <v>1</v>
      </c>
      <c r="V19" s="245">
        <f>IF(T19="","",$Q19*100+$T19*10+R19)</f>
        <v>688</v>
      </c>
    </row>
    <row r="20" spans="2:22" ht="24.9" customHeight="1" thickBot="1" x14ac:dyDescent="0.25">
      <c r="B20" s="271"/>
      <c r="C20" s="272"/>
      <c r="D20" s="273"/>
      <c r="E20" s="160">
        <v>5</v>
      </c>
      <c r="F20" s="161" t="s">
        <v>171</v>
      </c>
      <c r="G20" s="162">
        <v>0</v>
      </c>
      <c r="H20" s="160">
        <v>3</v>
      </c>
      <c r="I20" s="161" t="s">
        <v>173</v>
      </c>
      <c r="J20" s="162">
        <v>0</v>
      </c>
      <c r="K20" s="275"/>
      <c r="L20" s="218"/>
      <c r="M20" s="276"/>
      <c r="N20" s="203"/>
      <c r="O20" s="221"/>
      <c r="P20" s="221"/>
      <c r="Q20" s="269"/>
      <c r="R20" s="269"/>
      <c r="S20" s="269"/>
      <c r="T20" s="269"/>
      <c r="U20" s="270"/>
      <c r="V20" s="245"/>
    </row>
    <row r="21" spans="2:22" ht="24.9" customHeight="1" x14ac:dyDescent="0.2"/>
    <row r="22" spans="2:22" ht="24.9" customHeight="1" x14ac:dyDescent="0.2">
      <c r="B22" s="163" t="s">
        <v>183</v>
      </c>
      <c r="C22" s="277" t="s">
        <v>184</v>
      </c>
      <c r="D22" s="278"/>
      <c r="E22" s="278"/>
      <c r="F22" s="278"/>
      <c r="G22" s="278" t="s">
        <v>188</v>
      </c>
      <c r="H22" s="278"/>
      <c r="I22" s="278"/>
      <c r="J22" s="278"/>
      <c r="K22" s="278"/>
      <c r="L22" s="278"/>
      <c r="M22" s="278"/>
      <c r="N22" s="278" t="s">
        <v>189</v>
      </c>
      <c r="O22" s="278"/>
      <c r="P22" s="278"/>
      <c r="R22" s="137" t="s">
        <v>209</v>
      </c>
    </row>
    <row r="23" spans="2:22" ht="35.1" customHeight="1" x14ac:dyDescent="0.2">
      <c r="B23" s="163" t="s">
        <v>185</v>
      </c>
      <c r="C23" s="279" t="s">
        <v>186</v>
      </c>
      <c r="D23" s="280"/>
      <c r="E23" s="280"/>
      <c r="F23" s="277"/>
      <c r="G23" s="278" t="str">
        <f>B6</f>
        <v>長岡</v>
      </c>
      <c r="H23" s="278"/>
      <c r="I23" s="164">
        <f>G9</f>
        <v>1</v>
      </c>
      <c r="J23" s="163" t="s">
        <v>187</v>
      </c>
      <c r="K23" s="164">
        <f>E9</f>
        <v>0</v>
      </c>
      <c r="L23" s="278" t="str">
        <f>B8</f>
        <v>今沢・浮島</v>
      </c>
      <c r="M23" s="278"/>
      <c r="N23" s="278" t="str">
        <f>B15</f>
        <v>向山</v>
      </c>
      <c r="O23" s="278"/>
      <c r="P23" s="278"/>
      <c r="R23" s="165" t="s">
        <v>210</v>
      </c>
      <c r="S23" s="291" t="s">
        <v>374</v>
      </c>
      <c r="T23" s="291"/>
      <c r="U23" s="291"/>
    </row>
    <row r="24" spans="2:22" ht="35.1" customHeight="1" x14ac:dyDescent="0.2">
      <c r="B24" s="163" t="s">
        <v>190</v>
      </c>
      <c r="C24" s="279" t="s">
        <v>198</v>
      </c>
      <c r="D24" s="280"/>
      <c r="E24" s="280"/>
      <c r="F24" s="277"/>
      <c r="G24" s="278" t="str">
        <f>B15</f>
        <v>向山</v>
      </c>
      <c r="H24" s="278"/>
      <c r="I24" s="164">
        <f>G18</f>
        <v>1</v>
      </c>
      <c r="J24" s="163" t="s">
        <v>187</v>
      </c>
      <c r="K24" s="164">
        <f>E18</f>
        <v>0</v>
      </c>
      <c r="L24" s="278" t="str">
        <f>B17</f>
        <v>ネオ</v>
      </c>
      <c r="M24" s="278"/>
      <c r="N24" s="278" t="str">
        <f>B6</f>
        <v>長岡</v>
      </c>
      <c r="O24" s="278"/>
      <c r="P24" s="278"/>
      <c r="R24" s="166" t="s">
        <v>211</v>
      </c>
      <c r="S24" s="280" t="s">
        <v>375</v>
      </c>
      <c r="T24" s="280"/>
      <c r="U24" s="280"/>
    </row>
    <row r="25" spans="2:22" ht="35.1" customHeight="1" x14ac:dyDescent="0.2">
      <c r="B25" s="163" t="s">
        <v>191</v>
      </c>
      <c r="C25" s="279" t="s">
        <v>199</v>
      </c>
      <c r="D25" s="280"/>
      <c r="E25" s="280"/>
      <c r="F25" s="277"/>
      <c r="G25" s="278" t="str">
        <f>B8</f>
        <v>今沢・浮島</v>
      </c>
      <c r="H25" s="278"/>
      <c r="I25" s="164">
        <f>J11</f>
        <v>0</v>
      </c>
      <c r="J25" s="163" t="s">
        <v>187</v>
      </c>
      <c r="K25" s="164">
        <f>H11</f>
        <v>3</v>
      </c>
      <c r="L25" s="281" t="str">
        <f>B10</f>
        <v>さなる</v>
      </c>
      <c r="M25" s="281"/>
      <c r="N25" s="278" t="str">
        <f>B17</f>
        <v>ネオ</v>
      </c>
      <c r="O25" s="278"/>
      <c r="P25" s="278"/>
      <c r="R25" s="166" t="s">
        <v>212</v>
      </c>
      <c r="S25" s="280" t="s">
        <v>350</v>
      </c>
      <c r="T25" s="280"/>
      <c r="U25" s="280"/>
    </row>
    <row r="26" spans="2:22" ht="35.1" customHeight="1" x14ac:dyDescent="0.2">
      <c r="B26" s="163" t="s">
        <v>192</v>
      </c>
      <c r="C26" s="279" t="s">
        <v>200</v>
      </c>
      <c r="D26" s="280"/>
      <c r="E26" s="280"/>
      <c r="F26" s="277"/>
      <c r="G26" s="278" t="str">
        <f>B17</f>
        <v>ネオ</v>
      </c>
      <c r="H26" s="278"/>
      <c r="I26" s="164">
        <f>J20</f>
        <v>0</v>
      </c>
      <c r="J26" s="163" t="s">
        <v>187</v>
      </c>
      <c r="K26" s="164">
        <f>H20</f>
        <v>3</v>
      </c>
      <c r="L26" s="278" t="str">
        <f>B19</f>
        <v>長岡京W</v>
      </c>
      <c r="M26" s="278"/>
      <c r="N26" s="278" t="str">
        <f>B8</f>
        <v>今沢・浮島</v>
      </c>
      <c r="O26" s="278"/>
      <c r="P26" s="278"/>
      <c r="R26" s="166" t="s">
        <v>213</v>
      </c>
      <c r="S26" s="280" t="s">
        <v>351</v>
      </c>
      <c r="T26" s="280"/>
      <c r="U26" s="280"/>
    </row>
    <row r="27" spans="2:22" ht="35.1" customHeight="1" x14ac:dyDescent="0.2">
      <c r="B27" s="163" t="s">
        <v>193</v>
      </c>
      <c r="C27" s="279" t="s">
        <v>201</v>
      </c>
      <c r="D27" s="280"/>
      <c r="E27" s="280"/>
      <c r="F27" s="277"/>
      <c r="G27" s="281" t="str">
        <f>B10</f>
        <v>さなる</v>
      </c>
      <c r="H27" s="281"/>
      <c r="I27" s="164">
        <f>E11</f>
        <v>0</v>
      </c>
      <c r="J27" s="163" t="s">
        <v>187</v>
      </c>
      <c r="K27" s="164">
        <f>G11</f>
        <v>1</v>
      </c>
      <c r="L27" s="278" t="str">
        <f>B6</f>
        <v>長岡</v>
      </c>
      <c r="M27" s="278"/>
      <c r="N27" s="278" t="str">
        <f>B19</f>
        <v>長岡京W</v>
      </c>
      <c r="O27" s="278"/>
      <c r="P27" s="278"/>
      <c r="R27" s="166" t="s">
        <v>214</v>
      </c>
      <c r="S27" s="280" t="s">
        <v>339</v>
      </c>
      <c r="T27" s="280"/>
      <c r="U27" s="280"/>
    </row>
    <row r="28" spans="2:22" ht="35.1" customHeight="1" x14ac:dyDescent="0.2">
      <c r="B28" s="163" t="s">
        <v>194</v>
      </c>
      <c r="C28" s="279" t="s">
        <v>202</v>
      </c>
      <c r="D28" s="280"/>
      <c r="E28" s="280"/>
      <c r="F28" s="277"/>
      <c r="G28" s="278" t="str">
        <f>B19</f>
        <v>長岡京W</v>
      </c>
      <c r="H28" s="278"/>
      <c r="I28" s="164">
        <f>E20</f>
        <v>5</v>
      </c>
      <c r="J28" s="163" t="s">
        <v>187</v>
      </c>
      <c r="K28" s="164">
        <f>G20</f>
        <v>0</v>
      </c>
      <c r="L28" s="278" t="str">
        <f>B15</f>
        <v>向山</v>
      </c>
      <c r="M28" s="278"/>
      <c r="N28" s="278" t="str">
        <f>B10</f>
        <v>さなる</v>
      </c>
      <c r="O28" s="278"/>
      <c r="P28" s="278"/>
      <c r="R28" s="166" t="s">
        <v>215</v>
      </c>
      <c r="S28" s="280" t="s">
        <v>340</v>
      </c>
      <c r="T28" s="280"/>
      <c r="U28" s="280"/>
    </row>
    <row r="29" spans="2:22" ht="35.1" customHeight="1" x14ac:dyDescent="0.2">
      <c r="B29" s="163" t="s">
        <v>195</v>
      </c>
      <c r="C29" s="279" t="s">
        <v>203</v>
      </c>
      <c r="D29" s="280"/>
      <c r="E29" s="280"/>
      <c r="F29" s="277"/>
      <c r="G29" s="293" t="s">
        <v>288</v>
      </c>
      <c r="H29" s="283"/>
      <c r="I29" s="164">
        <v>4</v>
      </c>
      <c r="J29" s="163" t="s">
        <v>187</v>
      </c>
      <c r="K29" s="164">
        <v>0</v>
      </c>
      <c r="L29" s="289" t="s">
        <v>295</v>
      </c>
      <c r="M29" s="288"/>
      <c r="N29" s="290" t="s">
        <v>238</v>
      </c>
      <c r="O29" s="290"/>
      <c r="P29" s="290"/>
    </row>
    <row r="30" spans="2:22" ht="35.1" customHeight="1" x14ac:dyDescent="0.2">
      <c r="B30" s="163" t="s">
        <v>196</v>
      </c>
      <c r="C30" s="279" t="s">
        <v>204</v>
      </c>
      <c r="D30" s="280"/>
      <c r="E30" s="280"/>
      <c r="F30" s="277"/>
      <c r="G30" s="293" t="s">
        <v>306</v>
      </c>
      <c r="H30" s="283"/>
      <c r="I30" s="164">
        <v>2</v>
      </c>
      <c r="J30" s="163" t="s">
        <v>187</v>
      </c>
      <c r="K30" s="164">
        <v>0</v>
      </c>
      <c r="L30" s="289" t="s">
        <v>319</v>
      </c>
      <c r="M30" s="288"/>
      <c r="N30" s="290" t="s">
        <v>239</v>
      </c>
      <c r="O30" s="290"/>
      <c r="P30" s="290"/>
      <c r="R30" s="137" t="s">
        <v>259</v>
      </c>
    </row>
    <row r="31" spans="2:22" ht="35.1" customHeight="1" x14ac:dyDescent="0.2">
      <c r="B31" s="163" t="s">
        <v>197</v>
      </c>
      <c r="C31" s="279" t="s">
        <v>205</v>
      </c>
      <c r="D31" s="280"/>
      <c r="E31" s="280"/>
      <c r="F31" s="277"/>
      <c r="G31" s="282" t="s">
        <v>307</v>
      </c>
      <c r="H31" s="283"/>
      <c r="I31" s="164">
        <v>0</v>
      </c>
      <c r="J31" s="163" t="s">
        <v>187</v>
      </c>
      <c r="K31" s="164">
        <v>4</v>
      </c>
      <c r="L31" s="287" t="s">
        <v>320</v>
      </c>
      <c r="M31" s="288"/>
      <c r="N31" s="290" t="s">
        <v>240</v>
      </c>
      <c r="O31" s="290"/>
      <c r="P31" s="290"/>
    </row>
    <row r="32" spans="2:22" ht="24.9" customHeight="1" x14ac:dyDescent="0.2"/>
    <row r="33" spans="2:22" ht="24.9" customHeight="1" x14ac:dyDescent="0.2">
      <c r="B33" s="140" t="s">
        <v>219</v>
      </c>
      <c r="C33" s="140"/>
      <c r="D33" s="138"/>
      <c r="E33" s="139" t="s">
        <v>176</v>
      </c>
      <c r="F33" s="140" t="s">
        <v>284</v>
      </c>
      <c r="G33" s="140"/>
      <c r="H33" s="140"/>
      <c r="I33" s="140"/>
    </row>
    <row r="34" spans="2:22" ht="24.9" customHeight="1" thickBot="1" x14ac:dyDescent="0.25">
      <c r="B34" s="141" t="s">
        <v>181</v>
      </c>
      <c r="C34" s="138"/>
      <c r="D34" s="140"/>
      <c r="E34" s="140" t="s">
        <v>220</v>
      </c>
      <c r="F34" s="141"/>
      <c r="G34" s="141"/>
      <c r="H34" s="141"/>
      <c r="I34" s="142"/>
      <c r="J34" s="143"/>
      <c r="S34" s="210" t="s">
        <v>179</v>
      </c>
      <c r="T34" s="210"/>
      <c r="U34" s="210"/>
    </row>
    <row r="35" spans="2:22" ht="24.9" customHeight="1" x14ac:dyDescent="0.2">
      <c r="B35" s="189" t="s">
        <v>180</v>
      </c>
      <c r="C35" s="190"/>
      <c r="D35" s="191"/>
      <c r="E35" s="195" t="str">
        <f>IF(B37="","",B37)</f>
        <v>サウスフィールド</v>
      </c>
      <c r="F35" s="190"/>
      <c r="G35" s="196"/>
      <c r="H35" s="198" t="str">
        <f>IF(B39="","",B39)</f>
        <v>FACT</v>
      </c>
      <c r="I35" s="199"/>
      <c r="J35" s="200"/>
      <c r="K35" s="204" t="str">
        <f>IF(B41="","",B41)</f>
        <v>ファンスナール</v>
      </c>
      <c r="L35" s="199"/>
      <c r="M35" s="205"/>
      <c r="N35" s="208" t="s">
        <v>164</v>
      </c>
      <c r="O35" s="183" t="s">
        <v>165</v>
      </c>
      <c r="P35" s="183" t="s">
        <v>9</v>
      </c>
      <c r="Q35" s="183" t="s">
        <v>166</v>
      </c>
      <c r="R35" s="183" t="s">
        <v>167</v>
      </c>
      <c r="S35" s="183" t="s">
        <v>168</v>
      </c>
      <c r="T35" s="185" t="s">
        <v>169</v>
      </c>
      <c r="U35" s="187" t="s">
        <v>170</v>
      </c>
    </row>
    <row r="36" spans="2:22" ht="24.9" customHeight="1" thickBot="1" x14ac:dyDescent="0.25">
      <c r="B36" s="192"/>
      <c r="C36" s="193"/>
      <c r="D36" s="194"/>
      <c r="E36" s="192"/>
      <c r="F36" s="193"/>
      <c r="G36" s="197"/>
      <c r="H36" s="201"/>
      <c r="I36" s="202"/>
      <c r="J36" s="203"/>
      <c r="K36" s="206"/>
      <c r="L36" s="202"/>
      <c r="M36" s="207"/>
      <c r="N36" s="209"/>
      <c r="O36" s="184"/>
      <c r="P36" s="184"/>
      <c r="Q36" s="184"/>
      <c r="R36" s="184"/>
      <c r="S36" s="184"/>
      <c r="T36" s="186"/>
      <c r="U36" s="188"/>
    </row>
    <row r="37" spans="2:22" ht="24.9" customHeight="1" x14ac:dyDescent="0.2">
      <c r="B37" s="238" t="s">
        <v>258</v>
      </c>
      <c r="C37" s="239"/>
      <c r="D37" s="240"/>
      <c r="E37" s="231"/>
      <c r="F37" s="231"/>
      <c r="G37" s="232"/>
      <c r="H37" s="145"/>
      <c r="I37" s="146" t="str">
        <f>IF(H38="","",IF(H38=J38,"△",IF(H38&gt;=J38,"○","×")))</f>
        <v>×</v>
      </c>
      <c r="J37" s="147"/>
      <c r="K37" s="148"/>
      <c r="L37" s="146" t="str">
        <f>IF(K38="","",IF(K38=M38,"△",IF(K38&gt;=M38,"○","×")))</f>
        <v>×</v>
      </c>
      <c r="M37" s="148"/>
      <c r="N37" s="244">
        <f>IF(AND(I37="",L37=""),"",COUNTIF(E37:M37,"○"))</f>
        <v>0</v>
      </c>
      <c r="O37" s="236">
        <f>IF(AND(I37="",L37=""),"",COUNTIF(E37:M37,"△"))</f>
        <v>0</v>
      </c>
      <c r="P37" s="237">
        <f>IF(AND(I37="",L37=""),"",COUNTIF(E37:M37,"×"))</f>
        <v>2</v>
      </c>
      <c r="Q37" s="227">
        <f>IF(N37="","",(N37*3)+(O37*1))</f>
        <v>0</v>
      </c>
      <c r="R37" s="226">
        <f>IF(N37="","",SUM(H38,K38))</f>
        <v>0</v>
      </c>
      <c r="S37" s="226">
        <f>IF(N37="","",SUM(J38,M38))</f>
        <v>11</v>
      </c>
      <c r="T37" s="227">
        <f>IF(N37="","",R37-S37)</f>
        <v>-11</v>
      </c>
      <c r="U37" s="248">
        <f>IF(V37="","",RANK(V37,$V37:$V42,0))</f>
        <v>3</v>
      </c>
      <c r="V37" s="245">
        <f>IF(T37="","",$Q37*100+$T37*10+R37)</f>
        <v>-110</v>
      </c>
    </row>
    <row r="38" spans="2:22" ht="24.9" customHeight="1" x14ac:dyDescent="0.2">
      <c r="B38" s="241"/>
      <c r="C38" s="242"/>
      <c r="D38" s="243"/>
      <c r="E38" s="233"/>
      <c r="F38" s="233"/>
      <c r="G38" s="234"/>
      <c r="H38" s="149">
        <f>IF(G40="","",G40)</f>
        <v>0</v>
      </c>
      <c r="I38" s="150" t="s">
        <v>172</v>
      </c>
      <c r="J38" s="151">
        <f>IF(E40="","",E40)</f>
        <v>8</v>
      </c>
      <c r="K38" s="149">
        <f>IF(G42="","",G42)</f>
        <v>0</v>
      </c>
      <c r="L38" s="150" t="s">
        <v>173</v>
      </c>
      <c r="M38" s="150">
        <f>IF(E42="","",E42)</f>
        <v>3</v>
      </c>
      <c r="N38" s="244"/>
      <c r="O38" s="237"/>
      <c r="P38" s="222"/>
      <c r="Q38" s="224"/>
      <c r="R38" s="227"/>
      <c r="S38" s="227"/>
      <c r="T38" s="222"/>
      <c r="U38" s="249"/>
      <c r="V38" s="245"/>
    </row>
    <row r="39" spans="2:22" ht="24.9" customHeight="1" x14ac:dyDescent="0.2">
      <c r="B39" s="211" t="s">
        <v>253</v>
      </c>
      <c r="C39" s="212"/>
      <c r="D39" s="213"/>
      <c r="E39" s="152"/>
      <c r="F39" s="146" t="str">
        <f>IF(E40="","",IF(E40=G40,"△",IF(E40&gt;=G40,"○","×")))</f>
        <v>○</v>
      </c>
      <c r="G39" s="153"/>
      <c r="H39" s="231"/>
      <c r="I39" s="231"/>
      <c r="J39" s="232"/>
      <c r="K39" s="148"/>
      <c r="L39" s="146" t="str">
        <f>IF(K40="","",IF(K40=M40,"△",IF(K40&gt;=M40,"○","×")))</f>
        <v>○</v>
      </c>
      <c r="M39" s="148"/>
      <c r="N39" s="219">
        <f>IF(AND(F39="",L39=""),"",COUNTIF(E39:M39,"○"))</f>
        <v>2</v>
      </c>
      <c r="O39" s="236">
        <f>IF(AND(F39="",L39=""),"",COUNTIF(E39:M39,"△"))</f>
        <v>0</v>
      </c>
      <c r="P39" s="222">
        <f>IF(AND(F39="",L39=""),"",COUNTIF(E39:M39,"×"))</f>
        <v>0</v>
      </c>
      <c r="Q39" s="224">
        <f>IF(N39="","",(N39*3)+(O39*1))</f>
        <v>6</v>
      </c>
      <c r="R39" s="246">
        <f>IF(N39="","",SUM(E40,K40))</f>
        <v>10</v>
      </c>
      <c r="S39" s="246">
        <f>IF(N39="","",SUM(G40,M40))</f>
        <v>0</v>
      </c>
      <c r="T39" s="224">
        <f>IF(N39="","",R39-S39)</f>
        <v>10</v>
      </c>
      <c r="U39" s="247">
        <f>IF(V39="","",RANK(V39,$V37:$V42,0))</f>
        <v>1</v>
      </c>
      <c r="V39" s="245">
        <f>IF(T39="","",$Q39*100+$T39*10+R39)</f>
        <v>710</v>
      </c>
    </row>
    <row r="40" spans="2:22" ht="24.9" customHeight="1" x14ac:dyDescent="0.2">
      <c r="B40" s="228"/>
      <c r="C40" s="229"/>
      <c r="D40" s="230"/>
      <c r="E40" s="154">
        <v>8</v>
      </c>
      <c r="F40" s="155" t="s">
        <v>172</v>
      </c>
      <c r="G40" s="156">
        <v>0</v>
      </c>
      <c r="H40" s="233"/>
      <c r="I40" s="233"/>
      <c r="J40" s="234"/>
      <c r="K40" s="149">
        <f>IF(J42="","",J42)</f>
        <v>2</v>
      </c>
      <c r="L40" s="150" t="s">
        <v>172</v>
      </c>
      <c r="M40" s="150">
        <f>IF(H42="","",H42)</f>
        <v>0</v>
      </c>
      <c r="N40" s="235"/>
      <c r="O40" s="237"/>
      <c r="P40" s="222"/>
      <c r="Q40" s="224"/>
      <c r="R40" s="227"/>
      <c r="S40" s="227"/>
      <c r="T40" s="224"/>
      <c r="U40" s="247"/>
      <c r="V40" s="245"/>
    </row>
    <row r="41" spans="2:22" ht="24.9" customHeight="1" x14ac:dyDescent="0.2">
      <c r="B41" s="211" t="s">
        <v>254</v>
      </c>
      <c r="C41" s="212"/>
      <c r="D41" s="213"/>
      <c r="E41" s="152"/>
      <c r="F41" s="157" t="str">
        <f>IF(E42="","",IF(E42=G42,"△",IF(E42&gt;=G42,"○","×")))</f>
        <v>○</v>
      </c>
      <c r="G41" s="158"/>
      <c r="H41" s="159"/>
      <c r="I41" s="157" t="str">
        <f>IF(H42="","",IF(H42=J42,"△",IF(H42&gt;=J42,"○","×")))</f>
        <v>×</v>
      </c>
      <c r="J41" s="158"/>
      <c r="K41" s="217"/>
      <c r="L41" s="217"/>
      <c r="M41" s="217"/>
      <c r="N41" s="219">
        <f>IF(AND(F41="",I41=""),"",COUNTIF(E41:M41,"○"))</f>
        <v>1</v>
      </c>
      <c r="O41" s="220">
        <f>IF(AND(F41="",I41=""),"",COUNTIF(E41:M41,"△"))</f>
        <v>0</v>
      </c>
      <c r="P41" s="222">
        <f>IF(AND(F41="",I41=""),"",COUNTIF(E41:M41,"×"))</f>
        <v>1</v>
      </c>
      <c r="Q41" s="224">
        <f>IF(N41="","",(N41*3)+(O41*1))</f>
        <v>3</v>
      </c>
      <c r="R41" s="246">
        <f>IF(N41="","",SUM(E42,H42))</f>
        <v>3</v>
      </c>
      <c r="S41" s="246">
        <f>IF(N41="","",SUM(G42,J42))</f>
        <v>2</v>
      </c>
      <c r="T41" s="224">
        <f>IF(N41="","",R41-S41)</f>
        <v>1</v>
      </c>
      <c r="U41" s="247">
        <f>IF(V41="","",RANK(V41,$V37:$V42,0))</f>
        <v>2</v>
      </c>
      <c r="V41" s="245">
        <f>IF(T41="","",$Q41*100+$T41*10+R41)</f>
        <v>313</v>
      </c>
    </row>
    <row r="42" spans="2:22" ht="24.9" customHeight="1" thickBot="1" x14ac:dyDescent="0.25">
      <c r="B42" s="214"/>
      <c r="C42" s="215"/>
      <c r="D42" s="216"/>
      <c r="E42" s="160">
        <v>3</v>
      </c>
      <c r="F42" s="161" t="s">
        <v>171</v>
      </c>
      <c r="G42" s="162">
        <v>0</v>
      </c>
      <c r="H42" s="160">
        <v>0</v>
      </c>
      <c r="I42" s="161" t="s">
        <v>173</v>
      </c>
      <c r="J42" s="162">
        <v>2</v>
      </c>
      <c r="K42" s="218"/>
      <c r="L42" s="218"/>
      <c r="M42" s="218"/>
      <c r="N42" s="203"/>
      <c r="O42" s="221"/>
      <c r="P42" s="223"/>
      <c r="Q42" s="225"/>
      <c r="R42" s="269"/>
      <c r="S42" s="269"/>
      <c r="T42" s="223"/>
      <c r="U42" s="270"/>
      <c r="V42" s="245"/>
    </row>
    <row r="43" spans="2:22" ht="24.9" customHeight="1" thickBot="1" x14ac:dyDescent="0.25"/>
    <row r="44" spans="2:22" ht="24.9" customHeight="1" x14ac:dyDescent="0.2">
      <c r="B44" s="189" t="s">
        <v>182</v>
      </c>
      <c r="C44" s="190"/>
      <c r="D44" s="191"/>
      <c r="E44" s="195" t="str">
        <f>IF(B46="","",B46)</f>
        <v>錦田</v>
      </c>
      <c r="F44" s="190"/>
      <c r="G44" s="196"/>
      <c r="H44" s="198" t="str">
        <f>IF(B48="","",B48)</f>
        <v>富士川</v>
      </c>
      <c r="I44" s="199"/>
      <c r="J44" s="200"/>
      <c r="K44" s="204" t="str">
        <f>IF(B50="","",B50)</f>
        <v>長岡京G</v>
      </c>
      <c r="L44" s="199"/>
      <c r="M44" s="205"/>
      <c r="N44" s="208" t="s">
        <v>164</v>
      </c>
      <c r="O44" s="183" t="s">
        <v>165</v>
      </c>
      <c r="P44" s="183" t="s">
        <v>9</v>
      </c>
      <c r="Q44" s="183" t="s">
        <v>166</v>
      </c>
      <c r="R44" s="183" t="s">
        <v>167</v>
      </c>
      <c r="S44" s="183" t="s">
        <v>168</v>
      </c>
      <c r="T44" s="185" t="s">
        <v>169</v>
      </c>
      <c r="U44" s="187" t="s">
        <v>170</v>
      </c>
    </row>
    <row r="45" spans="2:22" ht="24.9" customHeight="1" thickBot="1" x14ac:dyDescent="0.25">
      <c r="B45" s="192"/>
      <c r="C45" s="193"/>
      <c r="D45" s="194"/>
      <c r="E45" s="192"/>
      <c r="F45" s="193"/>
      <c r="G45" s="197"/>
      <c r="H45" s="201"/>
      <c r="I45" s="202"/>
      <c r="J45" s="203"/>
      <c r="K45" s="206"/>
      <c r="L45" s="202"/>
      <c r="M45" s="207"/>
      <c r="N45" s="209"/>
      <c r="O45" s="184"/>
      <c r="P45" s="184"/>
      <c r="Q45" s="184"/>
      <c r="R45" s="184"/>
      <c r="S45" s="184"/>
      <c r="T45" s="186"/>
      <c r="U45" s="188"/>
    </row>
    <row r="46" spans="2:22" ht="24.9" customHeight="1" x14ac:dyDescent="0.2">
      <c r="B46" s="238" t="s">
        <v>255</v>
      </c>
      <c r="C46" s="258"/>
      <c r="D46" s="259"/>
      <c r="E46" s="263"/>
      <c r="F46" s="264"/>
      <c r="G46" s="265"/>
      <c r="H46" s="145"/>
      <c r="I46" s="146" t="str">
        <f>IF(H47="","",IF(H47=J47,"△",IF(H47&gt;=J47,"○","×")))</f>
        <v>×</v>
      </c>
      <c r="J46" s="147"/>
      <c r="K46" s="148"/>
      <c r="L46" s="146" t="str">
        <f>IF(K47="","",IF(K47=M47,"△",IF(K47&gt;=M47,"○","×")))</f>
        <v>×</v>
      </c>
      <c r="M46" s="148"/>
      <c r="N46" s="200">
        <f>IF(AND(I46="",L46=""),"",COUNTIF(E46:M46,"○"))</f>
        <v>0</v>
      </c>
      <c r="O46" s="267">
        <f>IF(AND(I46="",L46=""),"",COUNTIF(E46:M46,"△"))</f>
        <v>0</v>
      </c>
      <c r="P46" s="267">
        <f>IF(AND(I46="",L46=""),"",COUNTIF(E46:M46,"×"))</f>
        <v>2</v>
      </c>
      <c r="Q46" s="268">
        <f>IF(N46="","",(N46*3)+(O46*1))</f>
        <v>0</v>
      </c>
      <c r="R46" s="268">
        <f>IF(N46="","",SUM(H47,K47))</f>
        <v>0</v>
      </c>
      <c r="S46" s="268">
        <f>IF(N46="","",SUM(J47,M47))</f>
        <v>21</v>
      </c>
      <c r="T46" s="268">
        <f>IF(N46="","",R46-S46)</f>
        <v>-21</v>
      </c>
      <c r="U46" s="248">
        <f>IF(V46="","",RANK(V46,$V46:$V51,0))</f>
        <v>3</v>
      </c>
      <c r="V46" s="245">
        <f>IF(T46="","",$Q46*100+$T46*10+R46)</f>
        <v>-210</v>
      </c>
    </row>
    <row r="47" spans="2:22" ht="24.9" customHeight="1" x14ac:dyDescent="0.2">
      <c r="B47" s="260"/>
      <c r="C47" s="261"/>
      <c r="D47" s="262"/>
      <c r="E47" s="266"/>
      <c r="F47" s="233"/>
      <c r="G47" s="234"/>
      <c r="H47" s="149">
        <f>IF(G49="","",G49)</f>
        <v>0</v>
      </c>
      <c r="I47" s="150" t="s">
        <v>172</v>
      </c>
      <c r="J47" s="151">
        <f>IF(E49="","",E49)</f>
        <v>5</v>
      </c>
      <c r="K47" s="149">
        <f>IF(G51="","",G51)</f>
        <v>0</v>
      </c>
      <c r="L47" s="150" t="s">
        <v>173</v>
      </c>
      <c r="M47" s="150">
        <f>IF(E51="","",E51)</f>
        <v>16</v>
      </c>
      <c r="N47" s="235"/>
      <c r="O47" s="237"/>
      <c r="P47" s="237"/>
      <c r="Q47" s="227"/>
      <c r="R47" s="227"/>
      <c r="S47" s="227"/>
      <c r="T47" s="227"/>
      <c r="U47" s="249"/>
      <c r="V47" s="245"/>
    </row>
    <row r="48" spans="2:22" ht="24.9" customHeight="1" x14ac:dyDescent="0.2">
      <c r="B48" s="211" t="s">
        <v>256</v>
      </c>
      <c r="C48" s="250"/>
      <c r="D48" s="251"/>
      <c r="E48" s="152"/>
      <c r="F48" s="146" t="str">
        <f>IF(E49="","",IF(E49=G49,"△",IF(E49&gt;=G49,"○","×")))</f>
        <v>○</v>
      </c>
      <c r="G48" s="153"/>
      <c r="H48" s="255"/>
      <c r="I48" s="217"/>
      <c r="J48" s="256"/>
      <c r="K48" s="148"/>
      <c r="L48" s="146" t="str">
        <f>IF(K49="","",IF(K49=M49,"△",IF(K49&gt;=M49,"○","×")))</f>
        <v>×</v>
      </c>
      <c r="M48" s="148"/>
      <c r="N48" s="219">
        <f>IF(AND(F48="",L48=""),"",COUNTIF(E48:M48,"○"))</f>
        <v>1</v>
      </c>
      <c r="O48" s="220">
        <f>IF(AND(F48="",L48=""),"",COUNTIF(E48:M48,"△"))</f>
        <v>0</v>
      </c>
      <c r="P48" s="220">
        <f>IF(AND(F48="",L48=""),"",COUNTIF(E48:M48,"×"))</f>
        <v>1</v>
      </c>
      <c r="Q48" s="246">
        <f>IF(N48="","",(N48*3)+(O48*1))</f>
        <v>3</v>
      </c>
      <c r="R48" s="246">
        <f>IF(N48="","",SUM(E49,K49))</f>
        <v>5</v>
      </c>
      <c r="S48" s="246">
        <f>IF(N48="","",SUM(G49,M49))</f>
        <v>10</v>
      </c>
      <c r="T48" s="246">
        <f>IF(N48="","",R48-S48)</f>
        <v>-5</v>
      </c>
      <c r="U48" s="247">
        <f>IF(V48="","",RANK(V48,$V46:$V51,0))</f>
        <v>2</v>
      </c>
      <c r="V48" s="245">
        <f>IF(T48="","",$Q48*100+$T48*10+R48)</f>
        <v>255</v>
      </c>
    </row>
    <row r="49" spans="2:22" ht="24.9" customHeight="1" x14ac:dyDescent="0.2">
      <c r="B49" s="252"/>
      <c r="C49" s="253"/>
      <c r="D49" s="254"/>
      <c r="E49" s="154">
        <v>5</v>
      </c>
      <c r="F49" s="155" t="s">
        <v>172</v>
      </c>
      <c r="G49" s="156">
        <v>0</v>
      </c>
      <c r="H49" s="257"/>
      <c r="I49" s="233"/>
      <c r="J49" s="234"/>
      <c r="K49" s="149">
        <f>IF(J51="","",J51)</f>
        <v>0</v>
      </c>
      <c r="L49" s="150" t="s">
        <v>172</v>
      </c>
      <c r="M49" s="150">
        <f>IF(H51="","",H51)</f>
        <v>10</v>
      </c>
      <c r="N49" s="235"/>
      <c r="O49" s="237"/>
      <c r="P49" s="237"/>
      <c r="Q49" s="227"/>
      <c r="R49" s="227"/>
      <c r="S49" s="227"/>
      <c r="T49" s="227"/>
      <c r="U49" s="247"/>
      <c r="V49" s="245"/>
    </row>
    <row r="50" spans="2:22" ht="24.9" customHeight="1" x14ac:dyDescent="0.2">
      <c r="B50" s="211" t="s">
        <v>257</v>
      </c>
      <c r="C50" s="250"/>
      <c r="D50" s="251"/>
      <c r="E50" s="152"/>
      <c r="F50" s="157" t="str">
        <f>IF(E51="","",IF(E51=G51,"△",IF(E51&gt;=G51,"○","×")))</f>
        <v>○</v>
      </c>
      <c r="G50" s="158"/>
      <c r="H50" s="159"/>
      <c r="I50" s="157" t="str">
        <f>IF(H51="","",IF(H51=J51,"△",IF(H51&gt;=J51,"○","×")))</f>
        <v>○</v>
      </c>
      <c r="J50" s="158"/>
      <c r="K50" s="255"/>
      <c r="L50" s="217"/>
      <c r="M50" s="274"/>
      <c r="N50" s="219">
        <f>IF(AND(F50="",I50=""),"",COUNTIF(E50:M50,"○"))</f>
        <v>2</v>
      </c>
      <c r="O50" s="220">
        <f>IF(AND(F50="",I50=""),"",COUNTIF(E50:M50,"△"))</f>
        <v>0</v>
      </c>
      <c r="P50" s="220">
        <f>IF(AND(F50="",I50=""),"",COUNTIF(E50:M50,"×"))</f>
        <v>0</v>
      </c>
      <c r="Q50" s="246">
        <f>IF(N50="","",(N50*3)+(O50*1))</f>
        <v>6</v>
      </c>
      <c r="R50" s="246">
        <f>IF(N50="","",SUM(E51,H51))</f>
        <v>26</v>
      </c>
      <c r="S50" s="246">
        <f>IF(N50="","",SUM(G51,J51))</f>
        <v>0</v>
      </c>
      <c r="T50" s="246">
        <f>IF(N50="","",R50-S50)</f>
        <v>26</v>
      </c>
      <c r="U50" s="247">
        <f>IF(V50="","",RANK(V50,$V46:$V51,0))</f>
        <v>1</v>
      </c>
      <c r="V50" s="245">
        <f>IF(T50="","",$Q50*100+$T50*10+R50)</f>
        <v>886</v>
      </c>
    </row>
    <row r="51" spans="2:22" ht="24.9" customHeight="1" thickBot="1" x14ac:dyDescent="0.25">
      <c r="B51" s="271"/>
      <c r="C51" s="272"/>
      <c r="D51" s="273"/>
      <c r="E51" s="160">
        <v>16</v>
      </c>
      <c r="F51" s="161" t="s">
        <v>171</v>
      </c>
      <c r="G51" s="162">
        <v>0</v>
      </c>
      <c r="H51" s="160">
        <v>10</v>
      </c>
      <c r="I51" s="161" t="s">
        <v>173</v>
      </c>
      <c r="J51" s="162">
        <v>0</v>
      </c>
      <c r="K51" s="275"/>
      <c r="L51" s="218"/>
      <c r="M51" s="276"/>
      <c r="N51" s="203"/>
      <c r="O51" s="221"/>
      <c r="P51" s="221"/>
      <c r="Q51" s="269"/>
      <c r="R51" s="269"/>
      <c r="S51" s="269"/>
      <c r="T51" s="269"/>
      <c r="U51" s="270"/>
      <c r="V51" s="245"/>
    </row>
    <row r="52" spans="2:22" ht="24.9" customHeight="1" x14ac:dyDescent="0.2"/>
    <row r="53" spans="2:22" ht="24.9" customHeight="1" x14ac:dyDescent="0.2">
      <c r="B53" s="163" t="s">
        <v>183</v>
      </c>
      <c r="C53" s="277" t="s">
        <v>184</v>
      </c>
      <c r="D53" s="278"/>
      <c r="E53" s="278"/>
      <c r="F53" s="278"/>
      <c r="G53" s="278" t="s">
        <v>188</v>
      </c>
      <c r="H53" s="278"/>
      <c r="I53" s="278"/>
      <c r="J53" s="278"/>
      <c r="K53" s="278"/>
      <c r="L53" s="278"/>
      <c r="M53" s="278"/>
      <c r="N53" s="278" t="s">
        <v>189</v>
      </c>
      <c r="O53" s="278"/>
      <c r="P53" s="278"/>
      <c r="R53" s="137" t="s">
        <v>209</v>
      </c>
    </row>
    <row r="54" spans="2:22" ht="35.1" customHeight="1" x14ac:dyDescent="0.2">
      <c r="B54" s="163" t="s">
        <v>185</v>
      </c>
      <c r="C54" s="279" t="s">
        <v>186</v>
      </c>
      <c r="D54" s="280"/>
      <c r="E54" s="280"/>
      <c r="F54" s="277"/>
      <c r="G54" s="281" t="str">
        <f>B37</f>
        <v>サウスフィールド</v>
      </c>
      <c r="H54" s="281"/>
      <c r="I54" s="164">
        <f>G40</f>
        <v>0</v>
      </c>
      <c r="J54" s="163" t="s">
        <v>187</v>
      </c>
      <c r="K54" s="164">
        <f>E40</f>
        <v>8</v>
      </c>
      <c r="L54" s="278" t="str">
        <f>B39</f>
        <v>FACT</v>
      </c>
      <c r="M54" s="278"/>
      <c r="N54" s="278" t="str">
        <f>B46</f>
        <v>錦田</v>
      </c>
      <c r="O54" s="278"/>
      <c r="P54" s="278"/>
      <c r="R54" s="165" t="s">
        <v>210</v>
      </c>
      <c r="S54" s="291" t="s">
        <v>376</v>
      </c>
      <c r="T54" s="291"/>
      <c r="U54" s="291"/>
    </row>
    <row r="55" spans="2:22" ht="35.1" customHeight="1" x14ac:dyDescent="0.2">
      <c r="B55" s="163" t="s">
        <v>190</v>
      </c>
      <c r="C55" s="279" t="s">
        <v>198</v>
      </c>
      <c r="D55" s="280"/>
      <c r="E55" s="280"/>
      <c r="F55" s="277"/>
      <c r="G55" s="278" t="str">
        <f>B46</f>
        <v>錦田</v>
      </c>
      <c r="H55" s="278"/>
      <c r="I55" s="164">
        <f>G49</f>
        <v>0</v>
      </c>
      <c r="J55" s="163" t="s">
        <v>187</v>
      </c>
      <c r="K55" s="164">
        <f>E49</f>
        <v>5</v>
      </c>
      <c r="L55" s="278" t="str">
        <f>B48</f>
        <v>富士川</v>
      </c>
      <c r="M55" s="278"/>
      <c r="N55" s="278" t="str">
        <f>B37</f>
        <v>サウスフィールド</v>
      </c>
      <c r="O55" s="278"/>
      <c r="P55" s="278"/>
      <c r="R55" s="166" t="s">
        <v>211</v>
      </c>
      <c r="S55" s="280" t="s">
        <v>377</v>
      </c>
      <c r="T55" s="280"/>
      <c r="U55" s="280"/>
    </row>
    <row r="56" spans="2:22" ht="35.1" customHeight="1" x14ac:dyDescent="0.2">
      <c r="B56" s="163" t="s">
        <v>191</v>
      </c>
      <c r="C56" s="279" t="s">
        <v>199</v>
      </c>
      <c r="D56" s="280"/>
      <c r="E56" s="280"/>
      <c r="F56" s="277"/>
      <c r="G56" s="278" t="str">
        <f>B39</f>
        <v>FACT</v>
      </c>
      <c r="H56" s="278"/>
      <c r="I56" s="164">
        <f>J42</f>
        <v>2</v>
      </c>
      <c r="J56" s="163" t="s">
        <v>187</v>
      </c>
      <c r="K56" s="164">
        <f>H42</f>
        <v>0</v>
      </c>
      <c r="L56" s="281" t="str">
        <f>B41</f>
        <v>ファンスナール</v>
      </c>
      <c r="M56" s="281"/>
      <c r="N56" s="278" t="str">
        <f>B48</f>
        <v>富士川</v>
      </c>
      <c r="O56" s="278"/>
      <c r="P56" s="278"/>
      <c r="R56" s="166" t="s">
        <v>212</v>
      </c>
      <c r="S56" s="280" t="s">
        <v>341</v>
      </c>
      <c r="T56" s="280"/>
      <c r="U56" s="280"/>
    </row>
    <row r="57" spans="2:22" ht="35.1" customHeight="1" x14ac:dyDescent="0.2">
      <c r="B57" s="163" t="s">
        <v>192</v>
      </c>
      <c r="C57" s="279" t="s">
        <v>200</v>
      </c>
      <c r="D57" s="280"/>
      <c r="E57" s="280"/>
      <c r="F57" s="277"/>
      <c r="G57" s="278" t="str">
        <f>B48</f>
        <v>富士川</v>
      </c>
      <c r="H57" s="278"/>
      <c r="I57" s="164">
        <f>J51</f>
        <v>0</v>
      </c>
      <c r="J57" s="163" t="s">
        <v>187</v>
      </c>
      <c r="K57" s="164">
        <f>H51</f>
        <v>10</v>
      </c>
      <c r="L57" s="278" t="str">
        <f>B50</f>
        <v>長岡京G</v>
      </c>
      <c r="M57" s="278"/>
      <c r="N57" s="278" t="str">
        <f>B39</f>
        <v>FACT</v>
      </c>
      <c r="O57" s="278"/>
      <c r="P57" s="278"/>
      <c r="R57" s="166" t="s">
        <v>213</v>
      </c>
      <c r="S57" s="280" t="s">
        <v>342</v>
      </c>
      <c r="T57" s="280"/>
      <c r="U57" s="280"/>
    </row>
    <row r="58" spans="2:22" ht="35.1" customHeight="1" x14ac:dyDescent="0.2">
      <c r="B58" s="163" t="s">
        <v>193</v>
      </c>
      <c r="C58" s="279" t="s">
        <v>201</v>
      </c>
      <c r="D58" s="280"/>
      <c r="E58" s="280"/>
      <c r="F58" s="277"/>
      <c r="G58" s="281" t="str">
        <f>B41</f>
        <v>ファンスナール</v>
      </c>
      <c r="H58" s="281"/>
      <c r="I58" s="164">
        <f>E42</f>
        <v>3</v>
      </c>
      <c r="J58" s="163" t="s">
        <v>187</v>
      </c>
      <c r="K58" s="164">
        <f>G42</f>
        <v>0</v>
      </c>
      <c r="L58" s="281" t="str">
        <f>B37</f>
        <v>サウスフィールド</v>
      </c>
      <c r="M58" s="281"/>
      <c r="N58" s="278" t="str">
        <f>B50</f>
        <v>長岡京G</v>
      </c>
      <c r="O58" s="278"/>
      <c r="P58" s="278"/>
      <c r="R58" s="166" t="s">
        <v>214</v>
      </c>
      <c r="S58" s="280" t="s">
        <v>348</v>
      </c>
      <c r="T58" s="280"/>
      <c r="U58" s="280"/>
    </row>
    <row r="59" spans="2:22" ht="35.1" customHeight="1" x14ac:dyDescent="0.2">
      <c r="B59" s="163" t="s">
        <v>194</v>
      </c>
      <c r="C59" s="279" t="s">
        <v>202</v>
      </c>
      <c r="D59" s="280"/>
      <c r="E59" s="280"/>
      <c r="F59" s="277"/>
      <c r="G59" s="278" t="str">
        <f>B50</f>
        <v>長岡京G</v>
      </c>
      <c r="H59" s="278"/>
      <c r="I59" s="164">
        <f>E51</f>
        <v>16</v>
      </c>
      <c r="J59" s="163" t="s">
        <v>187</v>
      </c>
      <c r="K59" s="164">
        <f>G51</f>
        <v>0</v>
      </c>
      <c r="L59" s="278" t="str">
        <f>B46</f>
        <v>錦田</v>
      </c>
      <c r="M59" s="278"/>
      <c r="N59" s="278" t="str">
        <f>B41</f>
        <v>ファンスナール</v>
      </c>
      <c r="O59" s="278"/>
      <c r="P59" s="278"/>
      <c r="R59" s="166" t="s">
        <v>215</v>
      </c>
      <c r="S59" s="280" t="s">
        <v>349</v>
      </c>
      <c r="T59" s="280"/>
      <c r="U59" s="280"/>
    </row>
    <row r="60" spans="2:22" ht="35.1" customHeight="1" x14ac:dyDescent="0.2">
      <c r="B60" s="163" t="s">
        <v>195</v>
      </c>
      <c r="C60" s="279" t="s">
        <v>203</v>
      </c>
      <c r="D60" s="280"/>
      <c r="E60" s="280"/>
      <c r="F60" s="277"/>
      <c r="G60" s="296" t="s">
        <v>308</v>
      </c>
      <c r="H60" s="297"/>
      <c r="I60" s="164">
        <v>1</v>
      </c>
      <c r="J60" s="163" t="s">
        <v>187</v>
      </c>
      <c r="K60" s="164">
        <v>2</v>
      </c>
      <c r="L60" s="289" t="s">
        <v>321</v>
      </c>
      <c r="M60" s="288"/>
      <c r="N60" s="290" t="s">
        <v>238</v>
      </c>
      <c r="O60" s="290"/>
      <c r="P60" s="290"/>
    </row>
    <row r="61" spans="2:22" ht="35.1" customHeight="1" x14ac:dyDescent="0.2">
      <c r="B61" s="163" t="s">
        <v>196</v>
      </c>
      <c r="C61" s="279" t="s">
        <v>204</v>
      </c>
      <c r="D61" s="280"/>
      <c r="E61" s="280"/>
      <c r="F61" s="277"/>
      <c r="G61" s="298" t="s">
        <v>309</v>
      </c>
      <c r="H61" s="299"/>
      <c r="I61" s="164">
        <v>1</v>
      </c>
      <c r="J61" s="163" t="s">
        <v>187</v>
      </c>
      <c r="K61" s="164">
        <v>2</v>
      </c>
      <c r="L61" s="287" t="s">
        <v>322</v>
      </c>
      <c r="M61" s="288"/>
      <c r="N61" s="290" t="s">
        <v>195</v>
      </c>
      <c r="O61" s="290"/>
      <c r="P61" s="290"/>
      <c r="R61" s="137" t="s">
        <v>259</v>
      </c>
    </row>
    <row r="62" spans="2:22" ht="35.1" customHeight="1" x14ac:dyDescent="0.2">
      <c r="B62" s="163" t="s">
        <v>197</v>
      </c>
      <c r="C62" s="279" t="s">
        <v>205</v>
      </c>
      <c r="D62" s="280"/>
      <c r="E62" s="280"/>
      <c r="F62" s="277"/>
      <c r="G62" s="293" t="s">
        <v>289</v>
      </c>
      <c r="H62" s="283"/>
      <c r="I62" s="164">
        <v>0</v>
      </c>
      <c r="J62" s="163" t="s">
        <v>187</v>
      </c>
      <c r="K62" s="164">
        <v>2</v>
      </c>
      <c r="L62" s="287" t="s">
        <v>323</v>
      </c>
      <c r="M62" s="288"/>
      <c r="N62" s="290" t="s">
        <v>240</v>
      </c>
      <c r="O62" s="290"/>
      <c r="P62" s="290"/>
    </row>
    <row r="63" spans="2:22" ht="24.9" customHeight="1" x14ac:dyDescent="0.2"/>
    <row r="64" spans="2:22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</sheetData>
  <mergeCells count="272">
    <mergeCell ref="V15:V16"/>
    <mergeCell ref="V17:V18"/>
    <mergeCell ref="V19:V20"/>
    <mergeCell ref="V37:V38"/>
    <mergeCell ref="V39:V40"/>
    <mergeCell ref="V41:V42"/>
    <mergeCell ref="V46:V47"/>
    <mergeCell ref="V48:V49"/>
    <mergeCell ref="V50:V51"/>
    <mergeCell ref="S57:U57"/>
    <mergeCell ref="S58:U58"/>
    <mergeCell ref="S59:U59"/>
    <mergeCell ref="S23:U23"/>
    <mergeCell ref="S24:U24"/>
    <mergeCell ref="S25:U25"/>
    <mergeCell ref="S26:U26"/>
    <mergeCell ref="S27:U27"/>
    <mergeCell ref="S28:U28"/>
    <mergeCell ref="S54:U54"/>
    <mergeCell ref="S55:U55"/>
    <mergeCell ref="S56:U56"/>
    <mergeCell ref="S50:S51"/>
    <mergeCell ref="T50:T51"/>
    <mergeCell ref="U50:U51"/>
    <mergeCell ref="S44:S45"/>
    <mergeCell ref="T44:T45"/>
    <mergeCell ref="S39:S40"/>
    <mergeCell ref="T39:T40"/>
    <mergeCell ref="S34:U34"/>
    <mergeCell ref="S35:S36"/>
    <mergeCell ref="T35:T36"/>
    <mergeCell ref="U35:U36"/>
    <mergeCell ref="C62:F62"/>
    <mergeCell ref="G62:H62"/>
    <mergeCell ref="L62:M62"/>
    <mergeCell ref="N62:P62"/>
    <mergeCell ref="C60:F60"/>
    <mergeCell ref="G60:H60"/>
    <mergeCell ref="L60:M60"/>
    <mergeCell ref="N60:P60"/>
    <mergeCell ref="C61:F61"/>
    <mergeCell ref="G61:H61"/>
    <mergeCell ref="L61:M61"/>
    <mergeCell ref="N61:P61"/>
    <mergeCell ref="C58:F58"/>
    <mergeCell ref="G58:H58"/>
    <mergeCell ref="L58:M58"/>
    <mergeCell ref="N58:P58"/>
    <mergeCell ref="C59:F59"/>
    <mergeCell ref="G59:H59"/>
    <mergeCell ref="L59:M59"/>
    <mergeCell ref="N59:P59"/>
    <mergeCell ref="C56:F56"/>
    <mergeCell ref="G56:H56"/>
    <mergeCell ref="L56:M56"/>
    <mergeCell ref="N56:P56"/>
    <mergeCell ref="C57:F57"/>
    <mergeCell ref="G57:H57"/>
    <mergeCell ref="L57:M57"/>
    <mergeCell ref="N57:P57"/>
    <mergeCell ref="C54:F54"/>
    <mergeCell ref="G54:H54"/>
    <mergeCell ref="L54:M54"/>
    <mergeCell ref="N54:P54"/>
    <mergeCell ref="C55:F55"/>
    <mergeCell ref="G55:H55"/>
    <mergeCell ref="L55:M55"/>
    <mergeCell ref="N55:P55"/>
    <mergeCell ref="R50:R51"/>
    <mergeCell ref="C53:F53"/>
    <mergeCell ref="G53:M53"/>
    <mergeCell ref="N53:P53"/>
    <mergeCell ref="R48:R49"/>
    <mergeCell ref="S48:S49"/>
    <mergeCell ref="T48:T49"/>
    <mergeCell ref="U48:U49"/>
    <mergeCell ref="B50:D51"/>
    <mergeCell ref="K50:M51"/>
    <mergeCell ref="N50:N51"/>
    <mergeCell ref="O50:O51"/>
    <mergeCell ref="P50:P51"/>
    <mergeCell ref="Q50:Q51"/>
    <mergeCell ref="B48:D49"/>
    <mergeCell ref="H48:J49"/>
    <mergeCell ref="N48:N49"/>
    <mergeCell ref="O48:O49"/>
    <mergeCell ref="P48:P49"/>
    <mergeCell ref="Q48:Q49"/>
    <mergeCell ref="B46:D47"/>
    <mergeCell ref="E46:G47"/>
    <mergeCell ref="N46:N47"/>
    <mergeCell ref="O46:O47"/>
    <mergeCell ref="P46:P47"/>
    <mergeCell ref="Q46:Q47"/>
    <mergeCell ref="U44:U45"/>
    <mergeCell ref="R41:R42"/>
    <mergeCell ref="S41:S42"/>
    <mergeCell ref="T41:T42"/>
    <mergeCell ref="U41:U42"/>
    <mergeCell ref="R46:R47"/>
    <mergeCell ref="S46:S47"/>
    <mergeCell ref="T46:T47"/>
    <mergeCell ref="U46:U47"/>
    <mergeCell ref="B44:D45"/>
    <mergeCell ref="E44:G45"/>
    <mergeCell ref="H44:J45"/>
    <mergeCell ref="K44:M45"/>
    <mergeCell ref="N44:N45"/>
    <mergeCell ref="O44:O45"/>
    <mergeCell ref="P44:P45"/>
    <mergeCell ref="Q44:Q45"/>
    <mergeCell ref="R44:R45"/>
    <mergeCell ref="B37:D38"/>
    <mergeCell ref="E37:G38"/>
    <mergeCell ref="N37:N38"/>
    <mergeCell ref="O37:O38"/>
    <mergeCell ref="P37:P38"/>
    <mergeCell ref="Q37:Q38"/>
    <mergeCell ref="U39:U40"/>
    <mergeCell ref="B41:D42"/>
    <mergeCell ref="K41:M42"/>
    <mergeCell ref="N41:N42"/>
    <mergeCell ref="O41:O42"/>
    <mergeCell ref="P41:P42"/>
    <mergeCell ref="Q41:Q42"/>
    <mergeCell ref="R37:R38"/>
    <mergeCell ref="S37:S38"/>
    <mergeCell ref="T37:T38"/>
    <mergeCell ref="U37:U38"/>
    <mergeCell ref="B39:D40"/>
    <mergeCell ref="H39:J40"/>
    <mergeCell ref="N39:N40"/>
    <mergeCell ref="O39:O40"/>
    <mergeCell ref="P39:P40"/>
    <mergeCell ref="Q39:Q40"/>
    <mergeCell ref="R39:R40"/>
    <mergeCell ref="B35:D36"/>
    <mergeCell ref="E35:G36"/>
    <mergeCell ref="H35:J36"/>
    <mergeCell ref="K35:M36"/>
    <mergeCell ref="N35:N36"/>
    <mergeCell ref="O35:O36"/>
    <mergeCell ref="P35:P36"/>
    <mergeCell ref="Q35:Q36"/>
    <mergeCell ref="R35:R36"/>
    <mergeCell ref="C30:F30"/>
    <mergeCell ref="G30:H30"/>
    <mergeCell ref="L30:M30"/>
    <mergeCell ref="N30:P30"/>
    <mergeCell ref="C31:F31"/>
    <mergeCell ref="G31:H31"/>
    <mergeCell ref="L31:M31"/>
    <mergeCell ref="N31:P31"/>
    <mergeCell ref="C28:F28"/>
    <mergeCell ref="G28:H28"/>
    <mergeCell ref="L28:M28"/>
    <mergeCell ref="N28:P28"/>
    <mergeCell ref="C29:F29"/>
    <mergeCell ref="G29:H29"/>
    <mergeCell ref="L29:M29"/>
    <mergeCell ref="N29:P29"/>
    <mergeCell ref="C26:F26"/>
    <mergeCell ref="G26:H26"/>
    <mergeCell ref="L26:M26"/>
    <mergeCell ref="N26:P26"/>
    <mergeCell ref="C27:F27"/>
    <mergeCell ref="G27:H27"/>
    <mergeCell ref="L27:M27"/>
    <mergeCell ref="N27:P27"/>
    <mergeCell ref="C24:F24"/>
    <mergeCell ref="G24:H24"/>
    <mergeCell ref="L24:M24"/>
    <mergeCell ref="N24:P24"/>
    <mergeCell ref="C25:F25"/>
    <mergeCell ref="G25:H25"/>
    <mergeCell ref="L25:M25"/>
    <mergeCell ref="N25:P25"/>
    <mergeCell ref="U19:U20"/>
    <mergeCell ref="C22:F22"/>
    <mergeCell ref="G22:M22"/>
    <mergeCell ref="N22:P22"/>
    <mergeCell ref="C23:F23"/>
    <mergeCell ref="G23:H23"/>
    <mergeCell ref="L23:M23"/>
    <mergeCell ref="N23:P23"/>
    <mergeCell ref="U17:U18"/>
    <mergeCell ref="B19:D20"/>
    <mergeCell ref="K19:M20"/>
    <mergeCell ref="N19:N20"/>
    <mergeCell ref="O19:O20"/>
    <mergeCell ref="P19:P20"/>
    <mergeCell ref="Q19:Q20"/>
    <mergeCell ref="R19:R20"/>
    <mergeCell ref="S19:S20"/>
    <mergeCell ref="T19:T20"/>
    <mergeCell ref="B17:D18"/>
    <mergeCell ref="H17:J18"/>
    <mergeCell ref="N17:N18"/>
    <mergeCell ref="O17:O18"/>
    <mergeCell ref="P17:P18"/>
    <mergeCell ref="Q17:Q18"/>
    <mergeCell ref="R17:R18"/>
    <mergeCell ref="S17:S18"/>
    <mergeCell ref="T17:T18"/>
    <mergeCell ref="P10:P11"/>
    <mergeCell ref="Q10:Q11"/>
    <mergeCell ref="U13:U14"/>
    <mergeCell ref="B15:D16"/>
    <mergeCell ref="E15:G16"/>
    <mergeCell ref="N15:N16"/>
    <mergeCell ref="O15:O16"/>
    <mergeCell ref="P15:P16"/>
    <mergeCell ref="Q15:Q16"/>
    <mergeCell ref="R15:R16"/>
    <mergeCell ref="S15:S16"/>
    <mergeCell ref="T15:T16"/>
    <mergeCell ref="O13:O14"/>
    <mergeCell ref="P13:P14"/>
    <mergeCell ref="Q13:Q14"/>
    <mergeCell ref="R13:R14"/>
    <mergeCell ref="S13:S14"/>
    <mergeCell ref="T13:T14"/>
    <mergeCell ref="U15:U16"/>
    <mergeCell ref="B13:D14"/>
    <mergeCell ref="E13:G14"/>
    <mergeCell ref="H13:J14"/>
    <mergeCell ref="K13:M14"/>
    <mergeCell ref="N13:N14"/>
    <mergeCell ref="B10:D11"/>
    <mergeCell ref="K10:M11"/>
    <mergeCell ref="N10:N11"/>
    <mergeCell ref="O10:O11"/>
    <mergeCell ref="V8:V9"/>
    <mergeCell ref="R6:R7"/>
    <mergeCell ref="S6:S7"/>
    <mergeCell ref="T6:T7"/>
    <mergeCell ref="U6:U7"/>
    <mergeCell ref="V6:V7"/>
    <mergeCell ref="R10:R11"/>
    <mergeCell ref="S10:S11"/>
    <mergeCell ref="T10:T11"/>
    <mergeCell ref="U10:U11"/>
    <mergeCell ref="V10:V11"/>
    <mergeCell ref="B8:D9"/>
    <mergeCell ref="H8:J9"/>
    <mergeCell ref="N8:N9"/>
    <mergeCell ref="O8:O9"/>
    <mergeCell ref="P8:P9"/>
    <mergeCell ref="Q8:Q9"/>
    <mergeCell ref="R8:R9"/>
    <mergeCell ref="S8:S9"/>
    <mergeCell ref="T8:T9"/>
    <mergeCell ref="U8:U9"/>
    <mergeCell ref="S3:U3"/>
    <mergeCell ref="B4:D5"/>
    <mergeCell ref="E4:G5"/>
    <mergeCell ref="H4:J5"/>
    <mergeCell ref="K4:M5"/>
    <mergeCell ref="N4:N5"/>
    <mergeCell ref="O4:O5"/>
    <mergeCell ref="P4:P5"/>
    <mergeCell ref="Q4:Q5"/>
    <mergeCell ref="R4:R5"/>
    <mergeCell ref="S4:S5"/>
    <mergeCell ref="T4:T5"/>
    <mergeCell ref="U4:U5"/>
    <mergeCell ref="B6:D7"/>
    <mergeCell ref="E6:G7"/>
    <mergeCell ref="N6:N7"/>
    <mergeCell ref="O6:O7"/>
    <mergeCell ref="P6:P7"/>
    <mergeCell ref="Q6:Q7"/>
  </mergeCells>
  <phoneticPr fontId="3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176"/>
  <sheetViews>
    <sheetView topLeftCell="A55" workbookViewId="0">
      <selection activeCell="S25" sqref="S25:U25"/>
    </sheetView>
  </sheetViews>
  <sheetFormatPr defaultColWidth="9" defaultRowHeight="13.2" x14ac:dyDescent="0.2"/>
  <cols>
    <col min="1" max="1" width="4.44140625" style="137" customWidth="1"/>
    <col min="2" max="13" width="5.6640625" style="137" customWidth="1"/>
    <col min="14" max="21" width="6.6640625" style="137" customWidth="1"/>
    <col min="22" max="16384" width="9" style="137"/>
  </cols>
  <sheetData>
    <row r="1" spans="2:22" ht="35.1" customHeight="1" x14ac:dyDescent="0.2">
      <c r="B1" s="134" t="s">
        <v>174</v>
      </c>
      <c r="C1" s="135"/>
      <c r="D1" s="135"/>
      <c r="E1" s="135"/>
      <c r="F1" s="135"/>
      <c r="G1" s="135"/>
      <c r="H1" s="135"/>
      <c r="I1" s="136"/>
      <c r="J1" s="135"/>
      <c r="K1" s="135"/>
    </row>
    <row r="2" spans="2:22" ht="24.9" customHeight="1" x14ac:dyDescent="0.2">
      <c r="B2" s="140" t="s">
        <v>221</v>
      </c>
      <c r="C2" s="140"/>
      <c r="D2" s="138"/>
      <c r="E2" s="139" t="s">
        <v>176</v>
      </c>
      <c r="F2" s="182" t="s">
        <v>223</v>
      </c>
      <c r="G2" s="182"/>
      <c r="H2" s="182"/>
      <c r="I2" s="182"/>
      <c r="J2" s="182"/>
      <c r="K2" s="182"/>
    </row>
    <row r="3" spans="2:22" ht="24.9" customHeight="1" thickBot="1" x14ac:dyDescent="0.25">
      <c r="B3" s="141" t="s">
        <v>181</v>
      </c>
      <c r="C3" s="138"/>
      <c r="D3" s="140"/>
      <c r="E3" s="140" t="s">
        <v>225</v>
      </c>
      <c r="F3" s="141"/>
      <c r="G3" s="141"/>
      <c r="H3" s="141"/>
      <c r="I3" s="142"/>
      <c r="J3" s="143"/>
      <c r="S3" s="210" t="s">
        <v>179</v>
      </c>
      <c r="T3" s="210"/>
      <c r="U3" s="210"/>
    </row>
    <row r="4" spans="2:22" ht="13.5" customHeight="1" x14ac:dyDescent="0.2">
      <c r="B4" s="189" t="s">
        <v>180</v>
      </c>
      <c r="C4" s="190"/>
      <c r="D4" s="191"/>
      <c r="E4" s="195" t="str">
        <f>IF(B6="","",B6)</f>
        <v>FCITO</v>
      </c>
      <c r="F4" s="190"/>
      <c r="G4" s="196"/>
      <c r="H4" s="198" t="str">
        <f>IF(B8="","",B8)</f>
        <v>長伏</v>
      </c>
      <c r="I4" s="199"/>
      <c r="J4" s="200"/>
      <c r="K4" s="204" t="str">
        <f>IF(B10="","",B10)</f>
        <v>YSGEM</v>
      </c>
      <c r="L4" s="199"/>
      <c r="M4" s="205"/>
      <c r="N4" s="208" t="s">
        <v>164</v>
      </c>
      <c r="O4" s="183" t="s">
        <v>165</v>
      </c>
      <c r="P4" s="183" t="s">
        <v>9</v>
      </c>
      <c r="Q4" s="183" t="s">
        <v>166</v>
      </c>
      <c r="R4" s="183" t="s">
        <v>167</v>
      </c>
      <c r="S4" s="183" t="s">
        <v>168</v>
      </c>
      <c r="T4" s="185" t="s">
        <v>169</v>
      </c>
      <c r="U4" s="187" t="s">
        <v>170</v>
      </c>
      <c r="V4" s="144"/>
    </row>
    <row r="5" spans="2:22" ht="14.25" customHeight="1" thickBot="1" x14ac:dyDescent="0.25">
      <c r="B5" s="192"/>
      <c r="C5" s="193"/>
      <c r="D5" s="194"/>
      <c r="E5" s="192"/>
      <c r="F5" s="193"/>
      <c r="G5" s="197"/>
      <c r="H5" s="201"/>
      <c r="I5" s="202"/>
      <c r="J5" s="203"/>
      <c r="K5" s="206"/>
      <c r="L5" s="202"/>
      <c r="M5" s="207"/>
      <c r="N5" s="209"/>
      <c r="O5" s="184"/>
      <c r="P5" s="184"/>
      <c r="Q5" s="184"/>
      <c r="R5" s="184"/>
      <c r="S5" s="184"/>
      <c r="T5" s="186"/>
      <c r="U5" s="188"/>
      <c r="V5" s="144"/>
    </row>
    <row r="6" spans="2:22" ht="24.9" customHeight="1" x14ac:dyDescent="0.2">
      <c r="B6" s="238" t="s">
        <v>260</v>
      </c>
      <c r="C6" s="239"/>
      <c r="D6" s="240"/>
      <c r="E6" s="231"/>
      <c r="F6" s="231"/>
      <c r="G6" s="232"/>
      <c r="H6" s="145"/>
      <c r="I6" s="146" t="str">
        <f>IF(H7="","",IF(H7=J7,"△",IF(H7&gt;=J7,"○","×")))</f>
        <v>○</v>
      </c>
      <c r="J6" s="147"/>
      <c r="K6" s="148"/>
      <c r="L6" s="146" t="str">
        <f>IF(K7="","",IF(K7=M7,"△",IF(K7&gt;=M7,"○","×")))</f>
        <v>△</v>
      </c>
      <c r="M6" s="148"/>
      <c r="N6" s="244">
        <f>IF(AND(I6="",L6=""),"",COUNTIF(E6:M6,"○"))</f>
        <v>1</v>
      </c>
      <c r="O6" s="236">
        <f>IF(AND(I6="",L6=""),"",COUNTIF(E6:M6,"△"))</f>
        <v>1</v>
      </c>
      <c r="P6" s="237">
        <f>IF(AND(I6="",L6=""),"",COUNTIF(E6:M6,"×"))</f>
        <v>0</v>
      </c>
      <c r="Q6" s="227">
        <f>IF(N6="","",(N6*3)+(O6*1))</f>
        <v>4</v>
      </c>
      <c r="R6" s="226">
        <f>IF(N6="","",SUM(H7,K7))</f>
        <v>5</v>
      </c>
      <c r="S6" s="226">
        <f>IF(N6="","",SUM(J7,M7))</f>
        <v>2</v>
      </c>
      <c r="T6" s="227">
        <f>IF(N6="","",R6-S6)</f>
        <v>3</v>
      </c>
      <c r="U6" s="248">
        <v>2</v>
      </c>
      <c r="V6" s="245">
        <f>IF(T6="","",$Q6*100+$T6*10+R6)</f>
        <v>435</v>
      </c>
    </row>
    <row r="7" spans="2:22" ht="24.9" customHeight="1" x14ac:dyDescent="0.2">
      <c r="B7" s="241"/>
      <c r="C7" s="242"/>
      <c r="D7" s="243"/>
      <c r="E7" s="233"/>
      <c r="F7" s="233"/>
      <c r="G7" s="234"/>
      <c r="H7" s="149">
        <f>IF(G9="","",G9)</f>
        <v>4</v>
      </c>
      <c r="I7" s="150" t="s">
        <v>172</v>
      </c>
      <c r="J7" s="151">
        <f>IF(E9="","",E9)</f>
        <v>1</v>
      </c>
      <c r="K7" s="149">
        <f>IF(G11="","",G11)</f>
        <v>1</v>
      </c>
      <c r="L7" s="150" t="s">
        <v>173</v>
      </c>
      <c r="M7" s="150">
        <f>IF(E11="","",E11)</f>
        <v>1</v>
      </c>
      <c r="N7" s="244"/>
      <c r="O7" s="237"/>
      <c r="P7" s="222"/>
      <c r="Q7" s="224"/>
      <c r="R7" s="227"/>
      <c r="S7" s="227"/>
      <c r="T7" s="222"/>
      <c r="U7" s="249"/>
      <c r="V7" s="245"/>
    </row>
    <row r="8" spans="2:22" ht="24.9" customHeight="1" x14ac:dyDescent="0.2">
      <c r="B8" s="211" t="s">
        <v>261</v>
      </c>
      <c r="C8" s="212"/>
      <c r="D8" s="213"/>
      <c r="E8" s="152"/>
      <c r="F8" s="146" t="str">
        <f>IF(E9="","",IF(E9=G9,"△",IF(E9&gt;=G9,"○","×")))</f>
        <v>×</v>
      </c>
      <c r="G8" s="153"/>
      <c r="H8" s="231"/>
      <c r="I8" s="231"/>
      <c r="J8" s="232"/>
      <c r="K8" s="148"/>
      <c r="L8" s="146" t="str">
        <f>IF(K9="","",IF(K9=M9,"△",IF(K9&gt;=M9,"○","×")))</f>
        <v>×</v>
      </c>
      <c r="M8" s="148"/>
      <c r="N8" s="219">
        <f>IF(AND(F8="",L8=""),"",COUNTIF(E8:M8,"○"))</f>
        <v>0</v>
      </c>
      <c r="O8" s="236">
        <f>IF(AND(F8="",L8=""),"",COUNTIF(E8:M8,"△"))</f>
        <v>0</v>
      </c>
      <c r="P8" s="222">
        <f>IF(AND(F8="",L8=""),"",COUNTIF(E8:M8,"×"))</f>
        <v>2</v>
      </c>
      <c r="Q8" s="224">
        <f>IF(N8="","",(N8*3)+(O8*1))</f>
        <v>0</v>
      </c>
      <c r="R8" s="246">
        <f>IF(N8="","",SUM(E9,K9))</f>
        <v>2</v>
      </c>
      <c r="S8" s="246">
        <f>IF(N8="","",SUM(G9,M9))</f>
        <v>8</v>
      </c>
      <c r="T8" s="224">
        <f>IF(N8="","",R8-S8)</f>
        <v>-6</v>
      </c>
      <c r="U8" s="247">
        <f>IF(V8="","",RANK(V8,$V6:$V11,0))</f>
        <v>3</v>
      </c>
      <c r="V8" s="245">
        <f>IF(T8="","",$Q8*100+$T8*10+R8)</f>
        <v>-58</v>
      </c>
    </row>
    <row r="9" spans="2:22" ht="24.9" customHeight="1" x14ac:dyDescent="0.2">
      <c r="B9" s="228"/>
      <c r="C9" s="229"/>
      <c r="D9" s="230"/>
      <c r="E9" s="154">
        <v>1</v>
      </c>
      <c r="F9" s="155" t="s">
        <v>172</v>
      </c>
      <c r="G9" s="156">
        <v>4</v>
      </c>
      <c r="H9" s="233"/>
      <c r="I9" s="233"/>
      <c r="J9" s="234"/>
      <c r="K9" s="149">
        <f>IF(J11="","",J11)</f>
        <v>1</v>
      </c>
      <c r="L9" s="150" t="s">
        <v>172</v>
      </c>
      <c r="M9" s="150">
        <f>IF(H11="","",H11)</f>
        <v>4</v>
      </c>
      <c r="N9" s="235"/>
      <c r="O9" s="237"/>
      <c r="P9" s="222"/>
      <c r="Q9" s="224"/>
      <c r="R9" s="227"/>
      <c r="S9" s="227"/>
      <c r="T9" s="224"/>
      <c r="U9" s="247"/>
      <c r="V9" s="245"/>
    </row>
    <row r="10" spans="2:22" ht="24.9" customHeight="1" x14ac:dyDescent="0.2">
      <c r="B10" s="211" t="s">
        <v>262</v>
      </c>
      <c r="C10" s="212"/>
      <c r="D10" s="213"/>
      <c r="E10" s="152"/>
      <c r="F10" s="157" t="str">
        <f>IF(E11="","",IF(E11=G11,"△",IF(E11&gt;=G11,"○","×")))</f>
        <v>△</v>
      </c>
      <c r="G10" s="158"/>
      <c r="H10" s="159"/>
      <c r="I10" s="157" t="str">
        <f>IF(H11="","",IF(H11=J11,"△",IF(H11&gt;=J11,"○","×")))</f>
        <v>○</v>
      </c>
      <c r="J10" s="158"/>
      <c r="K10" s="217"/>
      <c r="L10" s="217"/>
      <c r="M10" s="217"/>
      <c r="N10" s="219">
        <f>IF(AND(F10="",I10=""),"",COUNTIF(E10:M10,"○"))</f>
        <v>1</v>
      </c>
      <c r="O10" s="220">
        <f>IF(AND(F10="",I10=""),"",COUNTIF(E10:M10,"△"))</f>
        <v>1</v>
      </c>
      <c r="P10" s="222">
        <f>IF(AND(F10="",I10=""),"",COUNTIF(E10:M10,"×"))</f>
        <v>0</v>
      </c>
      <c r="Q10" s="224">
        <f>IF(N10="","",(N10*3)+(O10*1))</f>
        <v>4</v>
      </c>
      <c r="R10" s="246">
        <f>IF(N10="","",SUM(E11,H11))</f>
        <v>5</v>
      </c>
      <c r="S10" s="246">
        <f>IF(N10="","",SUM(G11,J11))</f>
        <v>2</v>
      </c>
      <c r="T10" s="224">
        <f>IF(N10="","",R10-S10)</f>
        <v>3</v>
      </c>
      <c r="U10" s="247">
        <f>IF(V10="","",RANK(V10,$V6:$V11,0))</f>
        <v>1</v>
      </c>
      <c r="V10" s="245">
        <f>IF(T10="","",$Q10*100+$T10*10+R10)</f>
        <v>435</v>
      </c>
    </row>
    <row r="11" spans="2:22" ht="24.9" customHeight="1" thickBot="1" x14ac:dyDescent="0.25">
      <c r="B11" s="214"/>
      <c r="C11" s="215"/>
      <c r="D11" s="216"/>
      <c r="E11" s="160">
        <v>1</v>
      </c>
      <c r="F11" s="161" t="s">
        <v>171</v>
      </c>
      <c r="G11" s="162">
        <v>1</v>
      </c>
      <c r="H11" s="160">
        <v>4</v>
      </c>
      <c r="I11" s="161" t="s">
        <v>173</v>
      </c>
      <c r="J11" s="162">
        <v>1</v>
      </c>
      <c r="K11" s="218"/>
      <c r="L11" s="218"/>
      <c r="M11" s="218"/>
      <c r="N11" s="203"/>
      <c r="O11" s="221"/>
      <c r="P11" s="223"/>
      <c r="Q11" s="225"/>
      <c r="R11" s="269"/>
      <c r="S11" s="269"/>
      <c r="T11" s="223"/>
      <c r="U11" s="270"/>
      <c r="V11" s="245"/>
    </row>
    <row r="12" spans="2:22" ht="24.9" customHeight="1" thickBot="1" x14ac:dyDescent="0.25">
      <c r="U12" s="179" t="s">
        <v>314</v>
      </c>
    </row>
    <row r="13" spans="2:22" x14ac:dyDescent="0.2">
      <c r="B13" s="189" t="s">
        <v>182</v>
      </c>
      <c r="C13" s="190"/>
      <c r="D13" s="191"/>
      <c r="E13" s="195" t="str">
        <f>IF(B15="","",B15)</f>
        <v>三島東</v>
      </c>
      <c r="F13" s="190"/>
      <c r="G13" s="196"/>
      <c r="H13" s="198" t="str">
        <f>IF(B17="","",B17)</f>
        <v>アスル沼津</v>
      </c>
      <c r="I13" s="199"/>
      <c r="J13" s="200"/>
      <c r="K13" s="204" t="str">
        <f>IF(B19="","",B19)</f>
        <v>時の栖</v>
      </c>
      <c r="L13" s="199"/>
      <c r="M13" s="205"/>
      <c r="N13" s="208" t="s">
        <v>164</v>
      </c>
      <c r="O13" s="183" t="s">
        <v>165</v>
      </c>
      <c r="P13" s="183" t="s">
        <v>9</v>
      </c>
      <c r="Q13" s="183" t="s">
        <v>166</v>
      </c>
      <c r="R13" s="183" t="s">
        <v>167</v>
      </c>
      <c r="S13" s="183" t="s">
        <v>168</v>
      </c>
      <c r="T13" s="185" t="s">
        <v>169</v>
      </c>
      <c r="U13" s="187" t="s">
        <v>170</v>
      </c>
    </row>
    <row r="14" spans="2:22" ht="13.8" thickBot="1" x14ac:dyDescent="0.25">
      <c r="B14" s="192"/>
      <c r="C14" s="193"/>
      <c r="D14" s="194"/>
      <c r="E14" s="192"/>
      <c r="F14" s="193"/>
      <c r="G14" s="197"/>
      <c r="H14" s="201"/>
      <c r="I14" s="202"/>
      <c r="J14" s="203"/>
      <c r="K14" s="206"/>
      <c r="L14" s="202"/>
      <c r="M14" s="207"/>
      <c r="N14" s="209"/>
      <c r="O14" s="184"/>
      <c r="P14" s="184"/>
      <c r="Q14" s="184"/>
      <c r="R14" s="184"/>
      <c r="S14" s="184"/>
      <c r="T14" s="186"/>
      <c r="U14" s="188"/>
    </row>
    <row r="15" spans="2:22" ht="24.9" customHeight="1" x14ac:dyDescent="0.2">
      <c r="B15" s="238" t="s">
        <v>263</v>
      </c>
      <c r="C15" s="258"/>
      <c r="D15" s="259"/>
      <c r="E15" s="263"/>
      <c r="F15" s="264"/>
      <c r="G15" s="265"/>
      <c r="H15" s="145"/>
      <c r="I15" s="146" t="str">
        <f>IF(H16="","",IF(H16=J16,"△",IF(H16&gt;=J16,"○","×")))</f>
        <v>×</v>
      </c>
      <c r="J15" s="147"/>
      <c r="K15" s="148"/>
      <c r="L15" s="146" t="str">
        <f>IF(K16="","",IF(K16=M16,"△",IF(K16&gt;=M16,"○","×")))</f>
        <v>×</v>
      </c>
      <c r="M15" s="148"/>
      <c r="N15" s="200">
        <f>IF(AND(I15="",L15=""),"",COUNTIF(E15:M15,"○"))</f>
        <v>0</v>
      </c>
      <c r="O15" s="267">
        <f>IF(AND(I15="",L15=""),"",COUNTIF(E15:M15,"△"))</f>
        <v>0</v>
      </c>
      <c r="P15" s="267">
        <f>IF(AND(I15="",L15=""),"",COUNTIF(E15:M15,"×"))</f>
        <v>2</v>
      </c>
      <c r="Q15" s="268">
        <f>IF(N15="","",(N15*3)+(O15*1))</f>
        <v>0</v>
      </c>
      <c r="R15" s="268">
        <f>IF(N15="","",SUM(H16,K16))</f>
        <v>1</v>
      </c>
      <c r="S15" s="268">
        <f>IF(N15="","",SUM(J16,M16))</f>
        <v>11</v>
      </c>
      <c r="T15" s="268">
        <f>IF(N15="","",R15-S15)</f>
        <v>-10</v>
      </c>
      <c r="U15" s="248">
        <f>IF(V15="","",RANK(V15,$V15:$V20,0))</f>
        <v>3</v>
      </c>
      <c r="V15" s="245">
        <f>IF(T15="","",$Q15*100+$T15*10+R15)</f>
        <v>-99</v>
      </c>
    </row>
    <row r="16" spans="2:22" ht="24.9" customHeight="1" x14ac:dyDescent="0.2">
      <c r="B16" s="260"/>
      <c r="C16" s="261"/>
      <c r="D16" s="262"/>
      <c r="E16" s="266"/>
      <c r="F16" s="233"/>
      <c r="G16" s="234"/>
      <c r="H16" s="149">
        <f>IF(G18="","",G18)</f>
        <v>1</v>
      </c>
      <c r="I16" s="150" t="s">
        <v>172</v>
      </c>
      <c r="J16" s="151">
        <f>IF(E18="","",E18)</f>
        <v>7</v>
      </c>
      <c r="K16" s="149">
        <f>IF(G20="","",G20)</f>
        <v>0</v>
      </c>
      <c r="L16" s="150" t="s">
        <v>173</v>
      </c>
      <c r="M16" s="150">
        <f>IF(E20="","",E20)</f>
        <v>4</v>
      </c>
      <c r="N16" s="235"/>
      <c r="O16" s="237"/>
      <c r="P16" s="237"/>
      <c r="Q16" s="227"/>
      <c r="R16" s="227"/>
      <c r="S16" s="227"/>
      <c r="T16" s="227"/>
      <c r="U16" s="249"/>
      <c r="V16" s="245"/>
    </row>
    <row r="17" spans="2:22" ht="24.9" customHeight="1" x14ac:dyDescent="0.2">
      <c r="B17" s="211" t="s">
        <v>264</v>
      </c>
      <c r="C17" s="250"/>
      <c r="D17" s="251"/>
      <c r="E17" s="152"/>
      <c r="F17" s="146" t="str">
        <f>IF(E18="","",IF(E18=G18,"△",IF(E18&gt;=G18,"○","×")))</f>
        <v>○</v>
      </c>
      <c r="G17" s="153"/>
      <c r="H17" s="255"/>
      <c r="I17" s="217"/>
      <c r="J17" s="256"/>
      <c r="K17" s="148"/>
      <c r="L17" s="146" t="str">
        <f>IF(K18="","",IF(K18=M18,"△",IF(K18&gt;=M18,"○","×")))</f>
        <v>△</v>
      </c>
      <c r="M17" s="148"/>
      <c r="N17" s="219">
        <f>IF(AND(F17="",L17=""),"",COUNTIF(E17:M17,"○"))</f>
        <v>1</v>
      </c>
      <c r="O17" s="220">
        <f>IF(AND(F17="",L17=""),"",COUNTIF(E17:M17,"△"))</f>
        <v>1</v>
      </c>
      <c r="P17" s="220">
        <f>IF(AND(F17="",L17=""),"",COUNTIF(E17:M17,"×"))</f>
        <v>0</v>
      </c>
      <c r="Q17" s="246">
        <f>IF(N17="","",(N17*3)+(O17*1))</f>
        <v>4</v>
      </c>
      <c r="R17" s="246">
        <f>IF(N17="","",SUM(E18,K18))</f>
        <v>8</v>
      </c>
      <c r="S17" s="246">
        <f>IF(N17="","",SUM(G18,M18))</f>
        <v>2</v>
      </c>
      <c r="T17" s="246">
        <f>IF(N17="","",R17-S17)</f>
        <v>6</v>
      </c>
      <c r="U17" s="247">
        <f>IF(V17="","",RANK(V17,$V15:$V20,0))</f>
        <v>1</v>
      </c>
      <c r="V17" s="245">
        <f>IF(T17="","",$Q17*100+$T17*10+R17)</f>
        <v>468</v>
      </c>
    </row>
    <row r="18" spans="2:22" ht="24.9" customHeight="1" x14ac:dyDescent="0.2">
      <c r="B18" s="252"/>
      <c r="C18" s="253"/>
      <c r="D18" s="254"/>
      <c r="E18" s="154">
        <v>7</v>
      </c>
      <c r="F18" s="155" t="s">
        <v>172</v>
      </c>
      <c r="G18" s="156">
        <v>1</v>
      </c>
      <c r="H18" s="257"/>
      <c r="I18" s="233"/>
      <c r="J18" s="234"/>
      <c r="K18" s="149">
        <f>IF(J20="","",J20)</f>
        <v>1</v>
      </c>
      <c r="L18" s="150" t="s">
        <v>172</v>
      </c>
      <c r="M18" s="150">
        <f>IF(H20="","",H20)</f>
        <v>1</v>
      </c>
      <c r="N18" s="235"/>
      <c r="O18" s="237"/>
      <c r="P18" s="237"/>
      <c r="Q18" s="227"/>
      <c r="R18" s="227"/>
      <c r="S18" s="227"/>
      <c r="T18" s="227"/>
      <c r="U18" s="247"/>
      <c r="V18" s="245"/>
    </row>
    <row r="19" spans="2:22" ht="24.9" customHeight="1" x14ac:dyDescent="0.2">
      <c r="B19" s="211" t="s">
        <v>265</v>
      </c>
      <c r="C19" s="250"/>
      <c r="D19" s="251"/>
      <c r="E19" s="152"/>
      <c r="F19" s="157" t="str">
        <f>IF(E20="","",IF(E20=G20,"△",IF(E20&gt;=G20,"○","×")))</f>
        <v>○</v>
      </c>
      <c r="G19" s="158"/>
      <c r="H19" s="159"/>
      <c r="I19" s="157" t="str">
        <f>IF(H20="","",IF(H20=J20,"△",IF(H20&gt;=J20,"○","×")))</f>
        <v>△</v>
      </c>
      <c r="J19" s="158"/>
      <c r="K19" s="255"/>
      <c r="L19" s="217"/>
      <c r="M19" s="274"/>
      <c r="N19" s="219">
        <f>IF(AND(F19="",I19=""),"",COUNTIF(E19:M19,"○"))</f>
        <v>1</v>
      </c>
      <c r="O19" s="220">
        <f>IF(AND(F19="",I19=""),"",COUNTIF(E19:M19,"△"))</f>
        <v>1</v>
      </c>
      <c r="P19" s="220">
        <f>IF(AND(F19="",I19=""),"",COUNTIF(E19:M19,"×"))</f>
        <v>0</v>
      </c>
      <c r="Q19" s="246">
        <f>IF(N19="","",(N19*3)+(O19*1))</f>
        <v>4</v>
      </c>
      <c r="R19" s="246">
        <f>IF(N19="","",SUM(E20,H20))</f>
        <v>5</v>
      </c>
      <c r="S19" s="246">
        <f>IF(N19="","",SUM(G20,J20))</f>
        <v>1</v>
      </c>
      <c r="T19" s="246">
        <f>IF(N19="","",R19-S19)</f>
        <v>4</v>
      </c>
      <c r="U19" s="247">
        <f>IF(V19="","",RANK(V19,$V15:$V20,0))</f>
        <v>2</v>
      </c>
      <c r="V19" s="245">
        <f>IF(T19="","",$Q19*100+$T19*10+R19)</f>
        <v>445</v>
      </c>
    </row>
    <row r="20" spans="2:22" ht="24.9" customHeight="1" thickBot="1" x14ac:dyDescent="0.25">
      <c r="B20" s="271"/>
      <c r="C20" s="272"/>
      <c r="D20" s="273"/>
      <c r="E20" s="160">
        <v>4</v>
      </c>
      <c r="F20" s="161" t="s">
        <v>171</v>
      </c>
      <c r="G20" s="162">
        <v>0</v>
      </c>
      <c r="H20" s="160">
        <v>1</v>
      </c>
      <c r="I20" s="161" t="s">
        <v>173</v>
      </c>
      <c r="J20" s="162">
        <v>1</v>
      </c>
      <c r="K20" s="275"/>
      <c r="L20" s="218"/>
      <c r="M20" s="276"/>
      <c r="N20" s="203"/>
      <c r="O20" s="221"/>
      <c r="P20" s="221"/>
      <c r="Q20" s="269"/>
      <c r="R20" s="269"/>
      <c r="S20" s="269"/>
      <c r="T20" s="269"/>
      <c r="U20" s="270"/>
      <c r="V20" s="245"/>
    </row>
    <row r="21" spans="2:22" ht="24.9" customHeight="1" x14ac:dyDescent="0.2"/>
    <row r="22" spans="2:22" ht="24.9" customHeight="1" x14ac:dyDescent="0.2">
      <c r="B22" s="163" t="s">
        <v>183</v>
      </c>
      <c r="C22" s="277" t="s">
        <v>184</v>
      </c>
      <c r="D22" s="278"/>
      <c r="E22" s="278"/>
      <c r="F22" s="278"/>
      <c r="G22" s="278" t="s">
        <v>188</v>
      </c>
      <c r="H22" s="278"/>
      <c r="I22" s="278"/>
      <c r="J22" s="278"/>
      <c r="K22" s="278"/>
      <c r="L22" s="278"/>
      <c r="M22" s="278"/>
      <c r="N22" s="278" t="s">
        <v>189</v>
      </c>
      <c r="O22" s="278"/>
      <c r="P22" s="278"/>
      <c r="R22" s="137" t="s">
        <v>209</v>
      </c>
    </row>
    <row r="23" spans="2:22" ht="35.1" customHeight="1" x14ac:dyDescent="0.2">
      <c r="B23" s="163" t="s">
        <v>185</v>
      </c>
      <c r="C23" s="279" t="s">
        <v>186</v>
      </c>
      <c r="D23" s="280"/>
      <c r="E23" s="280"/>
      <c r="F23" s="277"/>
      <c r="G23" s="278" t="str">
        <f>B6</f>
        <v>FCITO</v>
      </c>
      <c r="H23" s="278"/>
      <c r="I23" s="164">
        <f>G9</f>
        <v>4</v>
      </c>
      <c r="J23" s="163" t="s">
        <v>187</v>
      </c>
      <c r="K23" s="164">
        <f>E9</f>
        <v>1</v>
      </c>
      <c r="L23" s="278" t="str">
        <f>B8</f>
        <v>長伏</v>
      </c>
      <c r="M23" s="278"/>
      <c r="N23" s="278" t="str">
        <f>B15</f>
        <v>三島東</v>
      </c>
      <c r="O23" s="278"/>
      <c r="P23" s="278"/>
      <c r="R23" s="165" t="s">
        <v>210</v>
      </c>
      <c r="S23" s="291" t="s">
        <v>378</v>
      </c>
      <c r="T23" s="291"/>
      <c r="U23" s="291"/>
    </row>
    <row r="24" spans="2:22" ht="35.1" customHeight="1" x14ac:dyDescent="0.2">
      <c r="B24" s="163" t="s">
        <v>190</v>
      </c>
      <c r="C24" s="279" t="s">
        <v>198</v>
      </c>
      <c r="D24" s="280"/>
      <c r="E24" s="280"/>
      <c r="F24" s="277"/>
      <c r="G24" s="278" t="str">
        <f>B15</f>
        <v>三島東</v>
      </c>
      <c r="H24" s="278"/>
      <c r="I24" s="164">
        <f>G18</f>
        <v>1</v>
      </c>
      <c r="J24" s="163" t="s">
        <v>187</v>
      </c>
      <c r="K24" s="164">
        <f>E18</f>
        <v>7</v>
      </c>
      <c r="L24" s="278" t="str">
        <f>B17</f>
        <v>アスル沼津</v>
      </c>
      <c r="M24" s="278"/>
      <c r="N24" s="278" t="str">
        <f>B6</f>
        <v>FCITO</v>
      </c>
      <c r="O24" s="278"/>
      <c r="P24" s="278"/>
      <c r="R24" s="166" t="s">
        <v>211</v>
      </c>
      <c r="S24" s="280" t="s">
        <v>379</v>
      </c>
      <c r="T24" s="280"/>
      <c r="U24" s="280"/>
    </row>
    <row r="25" spans="2:22" ht="35.1" customHeight="1" x14ac:dyDescent="0.2">
      <c r="B25" s="163" t="s">
        <v>191</v>
      </c>
      <c r="C25" s="279" t="s">
        <v>199</v>
      </c>
      <c r="D25" s="280"/>
      <c r="E25" s="280"/>
      <c r="F25" s="277"/>
      <c r="G25" s="278" t="str">
        <f>B8</f>
        <v>長伏</v>
      </c>
      <c r="H25" s="278"/>
      <c r="I25" s="164">
        <f>J11</f>
        <v>1</v>
      </c>
      <c r="J25" s="163" t="s">
        <v>187</v>
      </c>
      <c r="K25" s="164">
        <f>H11</f>
        <v>4</v>
      </c>
      <c r="L25" s="281" t="str">
        <f>B10</f>
        <v>YSGEM</v>
      </c>
      <c r="M25" s="281"/>
      <c r="N25" s="278" t="str">
        <f>B17</f>
        <v>アスル沼津</v>
      </c>
      <c r="O25" s="278"/>
      <c r="P25" s="278"/>
      <c r="R25" s="166" t="s">
        <v>212</v>
      </c>
      <c r="S25" s="280" t="s">
        <v>372</v>
      </c>
      <c r="T25" s="280"/>
      <c r="U25" s="280"/>
    </row>
    <row r="26" spans="2:22" ht="35.1" customHeight="1" x14ac:dyDescent="0.2">
      <c r="B26" s="163" t="s">
        <v>192</v>
      </c>
      <c r="C26" s="279" t="s">
        <v>200</v>
      </c>
      <c r="D26" s="280"/>
      <c r="E26" s="280"/>
      <c r="F26" s="277"/>
      <c r="G26" s="278" t="str">
        <f>B17</f>
        <v>アスル沼津</v>
      </c>
      <c r="H26" s="278"/>
      <c r="I26" s="164">
        <f>J20</f>
        <v>1</v>
      </c>
      <c r="J26" s="163" t="s">
        <v>187</v>
      </c>
      <c r="K26" s="164">
        <f>H20</f>
        <v>1</v>
      </c>
      <c r="L26" s="278" t="str">
        <f>B19</f>
        <v>時の栖</v>
      </c>
      <c r="M26" s="278"/>
      <c r="N26" s="278" t="str">
        <f>B8</f>
        <v>長伏</v>
      </c>
      <c r="O26" s="278"/>
      <c r="P26" s="278"/>
      <c r="R26" s="166" t="s">
        <v>213</v>
      </c>
      <c r="S26" s="280" t="s">
        <v>373</v>
      </c>
      <c r="T26" s="280"/>
      <c r="U26" s="280"/>
    </row>
    <row r="27" spans="2:22" ht="35.1" customHeight="1" x14ac:dyDescent="0.2">
      <c r="B27" s="163" t="s">
        <v>193</v>
      </c>
      <c r="C27" s="279" t="s">
        <v>201</v>
      </c>
      <c r="D27" s="280"/>
      <c r="E27" s="280"/>
      <c r="F27" s="277"/>
      <c r="G27" s="281" t="str">
        <f>B10</f>
        <v>YSGEM</v>
      </c>
      <c r="H27" s="281"/>
      <c r="I27" s="164">
        <f>E11</f>
        <v>1</v>
      </c>
      <c r="J27" s="163" t="s">
        <v>187</v>
      </c>
      <c r="K27" s="164">
        <f>G11</f>
        <v>1</v>
      </c>
      <c r="L27" s="278" t="str">
        <f>B6</f>
        <v>FCITO</v>
      </c>
      <c r="M27" s="278"/>
      <c r="N27" s="278" t="str">
        <f>B19</f>
        <v>時の栖</v>
      </c>
      <c r="O27" s="278"/>
      <c r="P27" s="278"/>
      <c r="R27" s="166" t="s">
        <v>214</v>
      </c>
      <c r="S27" s="280" t="s">
        <v>370</v>
      </c>
      <c r="T27" s="280"/>
      <c r="U27" s="280"/>
    </row>
    <row r="28" spans="2:22" ht="35.1" customHeight="1" x14ac:dyDescent="0.2">
      <c r="B28" s="163" t="s">
        <v>194</v>
      </c>
      <c r="C28" s="279" t="s">
        <v>202</v>
      </c>
      <c r="D28" s="280"/>
      <c r="E28" s="280"/>
      <c r="F28" s="277"/>
      <c r="G28" s="278" t="str">
        <f>B19</f>
        <v>時の栖</v>
      </c>
      <c r="H28" s="278"/>
      <c r="I28" s="164">
        <f>E20</f>
        <v>4</v>
      </c>
      <c r="J28" s="163" t="s">
        <v>187</v>
      </c>
      <c r="K28" s="164">
        <f>G20</f>
        <v>0</v>
      </c>
      <c r="L28" s="278" t="str">
        <f>B15</f>
        <v>三島東</v>
      </c>
      <c r="M28" s="278"/>
      <c r="N28" s="278" t="str">
        <f>B10</f>
        <v>YSGEM</v>
      </c>
      <c r="O28" s="278"/>
      <c r="P28" s="278"/>
      <c r="R28" s="166" t="s">
        <v>215</v>
      </c>
      <c r="S28" s="280" t="s">
        <v>371</v>
      </c>
      <c r="T28" s="280"/>
      <c r="U28" s="280"/>
    </row>
    <row r="29" spans="2:22" ht="35.1" customHeight="1" x14ac:dyDescent="0.2">
      <c r="B29" s="163" t="s">
        <v>195</v>
      </c>
      <c r="C29" s="279" t="s">
        <v>203</v>
      </c>
      <c r="D29" s="280"/>
      <c r="E29" s="280"/>
      <c r="F29" s="277"/>
      <c r="G29" s="293" t="s">
        <v>290</v>
      </c>
      <c r="H29" s="283"/>
      <c r="I29" s="164">
        <v>3</v>
      </c>
      <c r="J29" s="163" t="s">
        <v>187</v>
      </c>
      <c r="K29" s="164">
        <v>3</v>
      </c>
      <c r="L29" s="289" t="s">
        <v>315</v>
      </c>
      <c r="M29" s="288"/>
      <c r="N29" s="290" t="s">
        <v>238</v>
      </c>
      <c r="O29" s="290"/>
      <c r="P29" s="290"/>
    </row>
    <row r="30" spans="2:22" ht="35.1" customHeight="1" x14ac:dyDescent="0.2">
      <c r="B30" s="163" t="s">
        <v>196</v>
      </c>
      <c r="C30" s="279" t="s">
        <v>204</v>
      </c>
      <c r="D30" s="280"/>
      <c r="E30" s="280"/>
      <c r="F30" s="277"/>
      <c r="G30" s="293" t="s">
        <v>302</v>
      </c>
      <c r="H30" s="283"/>
      <c r="I30" s="164">
        <v>2</v>
      </c>
      <c r="J30" s="163" t="s">
        <v>187</v>
      </c>
      <c r="K30" s="164">
        <v>2</v>
      </c>
      <c r="L30" s="287" t="s">
        <v>335</v>
      </c>
      <c r="M30" s="288"/>
      <c r="N30" s="290" t="s">
        <v>239</v>
      </c>
      <c r="O30" s="290"/>
      <c r="P30" s="290"/>
      <c r="R30" s="137" t="s">
        <v>259</v>
      </c>
    </row>
    <row r="31" spans="2:22" ht="35.1" customHeight="1" x14ac:dyDescent="0.2">
      <c r="B31" s="163" t="s">
        <v>197</v>
      </c>
      <c r="C31" s="279" t="s">
        <v>205</v>
      </c>
      <c r="D31" s="280"/>
      <c r="E31" s="280"/>
      <c r="F31" s="277"/>
      <c r="G31" s="282" t="s">
        <v>303</v>
      </c>
      <c r="H31" s="283"/>
      <c r="I31" s="164">
        <v>1</v>
      </c>
      <c r="J31" s="163" t="s">
        <v>187</v>
      </c>
      <c r="K31" s="164">
        <v>2</v>
      </c>
      <c r="L31" s="287" t="s">
        <v>316</v>
      </c>
      <c r="M31" s="288"/>
      <c r="N31" s="290" t="s">
        <v>240</v>
      </c>
      <c r="O31" s="290"/>
      <c r="P31" s="290"/>
    </row>
    <row r="32" spans="2:22" ht="24.9" customHeight="1" x14ac:dyDescent="0.2"/>
    <row r="33" spans="2:22" ht="24.9" customHeight="1" x14ac:dyDescent="0.2">
      <c r="B33" s="140" t="s">
        <v>222</v>
      </c>
      <c r="C33" s="140"/>
      <c r="D33" s="138"/>
      <c r="E33" s="139" t="s">
        <v>176</v>
      </c>
      <c r="F33" s="182" t="s">
        <v>266</v>
      </c>
      <c r="G33" s="182"/>
      <c r="H33" s="182"/>
      <c r="I33" s="182"/>
      <c r="J33" s="182"/>
      <c r="K33" s="182"/>
    </row>
    <row r="34" spans="2:22" ht="24.9" customHeight="1" thickBot="1" x14ac:dyDescent="0.25">
      <c r="B34" s="141" t="s">
        <v>181</v>
      </c>
      <c r="C34" s="138"/>
      <c r="D34" s="140"/>
      <c r="E34" s="140" t="s">
        <v>224</v>
      </c>
      <c r="F34" s="141"/>
      <c r="G34" s="141"/>
      <c r="H34" s="141"/>
      <c r="I34" s="142"/>
      <c r="J34" s="143"/>
      <c r="S34" s="210" t="s">
        <v>179</v>
      </c>
      <c r="T34" s="210"/>
      <c r="U34" s="210"/>
    </row>
    <row r="35" spans="2:22" ht="24.9" customHeight="1" x14ac:dyDescent="0.2">
      <c r="B35" s="189" t="s">
        <v>180</v>
      </c>
      <c r="C35" s="190"/>
      <c r="D35" s="191"/>
      <c r="E35" s="195" t="str">
        <f>IF(B37="","",B37)</f>
        <v>三島VFC</v>
      </c>
      <c r="F35" s="190"/>
      <c r="G35" s="196"/>
      <c r="H35" s="198" t="str">
        <f>IF(B39="","",B39)</f>
        <v>ALA裾野</v>
      </c>
      <c r="I35" s="199"/>
      <c r="J35" s="200"/>
      <c r="K35" s="204" t="str">
        <f>IF(B41="","",B41)</f>
        <v>FCアルファ</v>
      </c>
      <c r="L35" s="199"/>
      <c r="M35" s="205"/>
      <c r="N35" s="208" t="s">
        <v>164</v>
      </c>
      <c r="O35" s="183" t="s">
        <v>165</v>
      </c>
      <c r="P35" s="183" t="s">
        <v>9</v>
      </c>
      <c r="Q35" s="183" t="s">
        <v>166</v>
      </c>
      <c r="R35" s="183" t="s">
        <v>167</v>
      </c>
      <c r="S35" s="183" t="s">
        <v>168</v>
      </c>
      <c r="T35" s="185" t="s">
        <v>169</v>
      </c>
      <c r="U35" s="187" t="s">
        <v>170</v>
      </c>
    </row>
    <row r="36" spans="2:22" ht="24.9" customHeight="1" thickBot="1" x14ac:dyDescent="0.25">
      <c r="B36" s="192"/>
      <c r="C36" s="193"/>
      <c r="D36" s="194"/>
      <c r="E36" s="192"/>
      <c r="F36" s="193"/>
      <c r="G36" s="197"/>
      <c r="H36" s="201"/>
      <c r="I36" s="202"/>
      <c r="J36" s="203"/>
      <c r="K36" s="206"/>
      <c r="L36" s="202"/>
      <c r="M36" s="207"/>
      <c r="N36" s="209"/>
      <c r="O36" s="184"/>
      <c r="P36" s="184"/>
      <c r="Q36" s="184"/>
      <c r="R36" s="184"/>
      <c r="S36" s="184"/>
      <c r="T36" s="186"/>
      <c r="U36" s="188"/>
    </row>
    <row r="37" spans="2:22" ht="24.9" customHeight="1" x14ac:dyDescent="0.2">
      <c r="B37" s="238" t="s">
        <v>267</v>
      </c>
      <c r="C37" s="239"/>
      <c r="D37" s="240"/>
      <c r="E37" s="231"/>
      <c r="F37" s="231"/>
      <c r="G37" s="232"/>
      <c r="H37" s="145"/>
      <c r="I37" s="146" t="str">
        <f>IF(H38="","",IF(H38=J38,"△",IF(H38&gt;=J38,"○","×")))</f>
        <v>×</v>
      </c>
      <c r="J37" s="147"/>
      <c r="K37" s="148"/>
      <c r="L37" s="146" t="str">
        <f>IF(K38="","",IF(K38=M38,"△",IF(K38&gt;=M38,"○","×")))</f>
        <v>×</v>
      </c>
      <c r="M37" s="148"/>
      <c r="N37" s="244">
        <f>IF(AND(I37="",L37=""),"",COUNTIF(E37:M37,"○"))</f>
        <v>0</v>
      </c>
      <c r="O37" s="236">
        <f>IF(AND(I37="",L37=""),"",COUNTIF(E37:M37,"△"))</f>
        <v>0</v>
      </c>
      <c r="P37" s="237">
        <f>IF(AND(I37="",L37=""),"",COUNTIF(E37:M37,"×"))</f>
        <v>2</v>
      </c>
      <c r="Q37" s="227">
        <f>IF(N37="","",(N37*3)+(O37*1))</f>
        <v>0</v>
      </c>
      <c r="R37" s="226">
        <f>IF(N37="","",SUM(H38,K38))</f>
        <v>0</v>
      </c>
      <c r="S37" s="226">
        <f>IF(N37="","",SUM(J38,M38))</f>
        <v>9</v>
      </c>
      <c r="T37" s="227">
        <f>IF(N37="","",R37-S37)</f>
        <v>-9</v>
      </c>
      <c r="U37" s="248">
        <f>IF(V37="","",RANK(V37,$V37:$V42,0))</f>
        <v>3</v>
      </c>
      <c r="V37" s="245">
        <f>IF(T37="","",$Q37*100+$T37*10+R37)</f>
        <v>-90</v>
      </c>
    </row>
    <row r="38" spans="2:22" ht="24.9" customHeight="1" x14ac:dyDescent="0.2">
      <c r="B38" s="241"/>
      <c r="C38" s="242"/>
      <c r="D38" s="243"/>
      <c r="E38" s="233"/>
      <c r="F38" s="233"/>
      <c r="G38" s="234"/>
      <c r="H38" s="149">
        <f>IF(G40="","",G40)</f>
        <v>0</v>
      </c>
      <c r="I38" s="150" t="s">
        <v>172</v>
      </c>
      <c r="J38" s="151">
        <f>IF(E40="","",E40)</f>
        <v>1</v>
      </c>
      <c r="K38" s="149">
        <f>IF(G42="","",G42)</f>
        <v>0</v>
      </c>
      <c r="L38" s="150" t="s">
        <v>173</v>
      </c>
      <c r="M38" s="150">
        <f>IF(E42="","",E42)</f>
        <v>8</v>
      </c>
      <c r="N38" s="244"/>
      <c r="O38" s="237"/>
      <c r="P38" s="222"/>
      <c r="Q38" s="224"/>
      <c r="R38" s="227"/>
      <c r="S38" s="227"/>
      <c r="T38" s="222"/>
      <c r="U38" s="249"/>
      <c r="V38" s="245"/>
    </row>
    <row r="39" spans="2:22" ht="24.9" customHeight="1" x14ac:dyDescent="0.2">
      <c r="B39" s="211" t="s">
        <v>268</v>
      </c>
      <c r="C39" s="212"/>
      <c r="D39" s="213"/>
      <c r="E39" s="152"/>
      <c r="F39" s="146" t="str">
        <f>IF(E40="","",IF(E40=G40,"△",IF(E40&gt;=G40,"○","×")))</f>
        <v>○</v>
      </c>
      <c r="G39" s="153"/>
      <c r="H39" s="231"/>
      <c r="I39" s="231"/>
      <c r="J39" s="232"/>
      <c r="K39" s="148"/>
      <c r="L39" s="146" t="str">
        <f>IF(K40="","",IF(K40=M40,"△",IF(K40&gt;=M40,"○","×")))</f>
        <v>○</v>
      </c>
      <c r="M39" s="148"/>
      <c r="N39" s="219">
        <f>IF(AND(F39="",L39=""),"",COUNTIF(E39:M39,"○"))</f>
        <v>2</v>
      </c>
      <c r="O39" s="236">
        <f>IF(AND(F39="",L39=""),"",COUNTIF(E39:M39,"△"))</f>
        <v>0</v>
      </c>
      <c r="P39" s="222">
        <f>IF(AND(F39="",L39=""),"",COUNTIF(E39:M39,"×"))</f>
        <v>0</v>
      </c>
      <c r="Q39" s="224">
        <f>IF(N39="","",(N39*3)+(O39*1))</f>
        <v>6</v>
      </c>
      <c r="R39" s="246">
        <f>IF(N39="","",SUM(E40,K40))</f>
        <v>3</v>
      </c>
      <c r="S39" s="246">
        <f>IF(N39="","",SUM(G40,M40))</f>
        <v>0</v>
      </c>
      <c r="T39" s="224">
        <f>IF(N39="","",R39-S39)</f>
        <v>3</v>
      </c>
      <c r="U39" s="247">
        <f>IF(V39="","",RANK(V39,$V37:$V42,0))</f>
        <v>1</v>
      </c>
      <c r="V39" s="245">
        <f>IF(T39="","",$Q39*100+$T39*10+R39)</f>
        <v>633</v>
      </c>
    </row>
    <row r="40" spans="2:22" ht="24.9" customHeight="1" x14ac:dyDescent="0.2">
      <c r="B40" s="228"/>
      <c r="C40" s="229"/>
      <c r="D40" s="230"/>
      <c r="E40" s="154">
        <v>1</v>
      </c>
      <c r="F40" s="155" t="s">
        <v>172</v>
      </c>
      <c r="G40" s="156">
        <v>0</v>
      </c>
      <c r="H40" s="233"/>
      <c r="I40" s="233"/>
      <c r="J40" s="234"/>
      <c r="K40" s="149">
        <f>IF(J42="","",J42)</f>
        <v>2</v>
      </c>
      <c r="L40" s="150" t="s">
        <v>172</v>
      </c>
      <c r="M40" s="150">
        <f>IF(H42="","",H42)</f>
        <v>0</v>
      </c>
      <c r="N40" s="235"/>
      <c r="O40" s="237"/>
      <c r="P40" s="222"/>
      <c r="Q40" s="224"/>
      <c r="R40" s="227"/>
      <c r="S40" s="227"/>
      <c r="T40" s="224"/>
      <c r="U40" s="247"/>
      <c r="V40" s="245"/>
    </row>
    <row r="41" spans="2:22" ht="24.9" customHeight="1" x14ac:dyDescent="0.2">
      <c r="B41" s="211" t="s">
        <v>285</v>
      </c>
      <c r="C41" s="212"/>
      <c r="D41" s="213"/>
      <c r="E41" s="152"/>
      <c r="F41" s="157" t="str">
        <f>IF(E42="","",IF(E42=G42,"△",IF(E42&gt;=G42,"○","×")))</f>
        <v>○</v>
      </c>
      <c r="G41" s="158"/>
      <c r="H41" s="159"/>
      <c r="I41" s="157" t="str">
        <f>IF(H42="","",IF(H42=J42,"△",IF(H42&gt;=J42,"○","×")))</f>
        <v>×</v>
      </c>
      <c r="J41" s="158"/>
      <c r="K41" s="217"/>
      <c r="L41" s="217"/>
      <c r="M41" s="217"/>
      <c r="N41" s="219">
        <f>IF(AND(F41="",I41=""),"",COUNTIF(E41:M41,"○"))</f>
        <v>1</v>
      </c>
      <c r="O41" s="220">
        <f>IF(AND(F41="",I41=""),"",COUNTIF(E41:M41,"△"))</f>
        <v>0</v>
      </c>
      <c r="P41" s="222">
        <f>IF(AND(F41="",I41=""),"",COUNTIF(E41:M41,"×"))</f>
        <v>1</v>
      </c>
      <c r="Q41" s="224">
        <f>IF(N41="","",(N41*3)+(O41*1))</f>
        <v>3</v>
      </c>
      <c r="R41" s="246">
        <f>IF(N41="","",SUM(E42,H42))</f>
        <v>8</v>
      </c>
      <c r="S41" s="246">
        <f>IF(N41="","",SUM(G42,J42))</f>
        <v>2</v>
      </c>
      <c r="T41" s="224">
        <f>IF(N41="","",R41-S41)</f>
        <v>6</v>
      </c>
      <c r="U41" s="247">
        <f>IF(V41="","",RANK(V41,$V37:$V42,0))</f>
        <v>2</v>
      </c>
      <c r="V41" s="245">
        <f>IF(T41="","",$Q41*100+$T41*10+R41)</f>
        <v>368</v>
      </c>
    </row>
    <row r="42" spans="2:22" ht="24.9" customHeight="1" thickBot="1" x14ac:dyDescent="0.25">
      <c r="B42" s="214"/>
      <c r="C42" s="215"/>
      <c r="D42" s="216"/>
      <c r="E42" s="160">
        <v>8</v>
      </c>
      <c r="F42" s="161" t="s">
        <v>171</v>
      </c>
      <c r="G42" s="162">
        <v>0</v>
      </c>
      <c r="H42" s="160">
        <v>0</v>
      </c>
      <c r="I42" s="161" t="s">
        <v>173</v>
      </c>
      <c r="J42" s="162">
        <v>2</v>
      </c>
      <c r="K42" s="218"/>
      <c r="L42" s="218"/>
      <c r="M42" s="218"/>
      <c r="N42" s="203"/>
      <c r="O42" s="221"/>
      <c r="P42" s="223"/>
      <c r="Q42" s="225"/>
      <c r="R42" s="269"/>
      <c r="S42" s="269"/>
      <c r="T42" s="223"/>
      <c r="U42" s="270"/>
      <c r="V42" s="245"/>
    </row>
    <row r="43" spans="2:22" ht="24.9" customHeight="1" thickBot="1" x14ac:dyDescent="0.25"/>
    <row r="44" spans="2:22" ht="24.9" customHeight="1" x14ac:dyDescent="0.2">
      <c r="B44" s="189" t="s">
        <v>182</v>
      </c>
      <c r="C44" s="190"/>
      <c r="D44" s="191"/>
      <c r="E44" s="195" t="str">
        <f>IF(B46="","",B46)</f>
        <v>マーレ</v>
      </c>
      <c r="F44" s="190"/>
      <c r="G44" s="196"/>
      <c r="H44" s="198" t="str">
        <f>IF(B48="","",B48)</f>
        <v>VividBlue</v>
      </c>
      <c r="I44" s="199"/>
      <c r="J44" s="200"/>
      <c r="K44" s="204" t="str">
        <f>IF(B50="","",B50)</f>
        <v>FC小田原</v>
      </c>
      <c r="L44" s="199"/>
      <c r="M44" s="205"/>
      <c r="N44" s="208" t="s">
        <v>164</v>
      </c>
      <c r="O44" s="183" t="s">
        <v>165</v>
      </c>
      <c r="P44" s="183" t="s">
        <v>9</v>
      </c>
      <c r="Q44" s="183" t="s">
        <v>166</v>
      </c>
      <c r="R44" s="183" t="s">
        <v>167</v>
      </c>
      <c r="S44" s="183" t="s">
        <v>168</v>
      </c>
      <c r="T44" s="185" t="s">
        <v>169</v>
      </c>
      <c r="U44" s="187" t="s">
        <v>170</v>
      </c>
    </row>
    <row r="45" spans="2:22" ht="24.9" customHeight="1" thickBot="1" x14ac:dyDescent="0.25">
      <c r="B45" s="192"/>
      <c r="C45" s="193"/>
      <c r="D45" s="194"/>
      <c r="E45" s="192"/>
      <c r="F45" s="193"/>
      <c r="G45" s="197"/>
      <c r="H45" s="201"/>
      <c r="I45" s="202"/>
      <c r="J45" s="203"/>
      <c r="K45" s="206"/>
      <c r="L45" s="202"/>
      <c r="M45" s="207"/>
      <c r="N45" s="209"/>
      <c r="O45" s="184"/>
      <c r="P45" s="184"/>
      <c r="Q45" s="184"/>
      <c r="R45" s="184"/>
      <c r="S45" s="184"/>
      <c r="T45" s="186"/>
      <c r="U45" s="188"/>
    </row>
    <row r="46" spans="2:22" ht="24.9" customHeight="1" x14ac:dyDescent="0.2">
      <c r="B46" s="238" t="s">
        <v>269</v>
      </c>
      <c r="C46" s="258"/>
      <c r="D46" s="259"/>
      <c r="E46" s="263"/>
      <c r="F46" s="264"/>
      <c r="G46" s="265"/>
      <c r="H46" s="145"/>
      <c r="I46" s="146" t="str">
        <f>IF(H47="","",IF(H47=J47,"△",IF(H47&gt;=J47,"○","×")))</f>
        <v>○</v>
      </c>
      <c r="J46" s="147"/>
      <c r="K46" s="148"/>
      <c r="L46" s="146" t="str">
        <f>IF(K47="","",IF(K47=M47,"△",IF(K47&gt;=M47,"○","×")))</f>
        <v>×</v>
      </c>
      <c r="M46" s="148"/>
      <c r="N46" s="200">
        <f>IF(AND(I46="",L46=""),"",COUNTIF(E46:M46,"○"))</f>
        <v>1</v>
      </c>
      <c r="O46" s="267">
        <f>IF(AND(I46="",L46=""),"",COUNTIF(E46:M46,"△"))</f>
        <v>0</v>
      </c>
      <c r="P46" s="267">
        <f>IF(AND(I46="",L46=""),"",COUNTIF(E46:M46,"×"))</f>
        <v>1</v>
      </c>
      <c r="Q46" s="268">
        <f>IF(N46="","",(N46*3)+(O46*1))</f>
        <v>3</v>
      </c>
      <c r="R46" s="268">
        <f>IF(N46="","",SUM(H47,K47))</f>
        <v>3</v>
      </c>
      <c r="S46" s="268">
        <f>IF(N46="","",SUM(J47,M47))</f>
        <v>2</v>
      </c>
      <c r="T46" s="268">
        <f>IF(N46="","",R46-S46)</f>
        <v>1</v>
      </c>
      <c r="U46" s="248">
        <f>IF(V46="","",RANK(V46,$V46:$V51,0))</f>
        <v>2</v>
      </c>
      <c r="V46" s="245">
        <f>IF(T46="","",$Q46*100+$T46*10+R46)</f>
        <v>313</v>
      </c>
    </row>
    <row r="47" spans="2:22" ht="24.9" customHeight="1" x14ac:dyDescent="0.2">
      <c r="B47" s="260"/>
      <c r="C47" s="261"/>
      <c r="D47" s="262"/>
      <c r="E47" s="266"/>
      <c r="F47" s="233"/>
      <c r="G47" s="234"/>
      <c r="H47" s="149">
        <f>IF(G49="","",G49)</f>
        <v>2</v>
      </c>
      <c r="I47" s="150" t="s">
        <v>172</v>
      </c>
      <c r="J47" s="151">
        <f>IF(E49="","",E49)</f>
        <v>0</v>
      </c>
      <c r="K47" s="149">
        <f>IF(G51="","",G51)</f>
        <v>1</v>
      </c>
      <c r="L47" s="150" t="s">
        <v>173</v>
      </c>
      <c r="M47" s="150">
        <f>IF(E51="","",E51)</f>
        <v>2</v>
      </c>
      <c r="N47" s="235"/>
      <c r="O47" s="237"/>
      <c r="P47" s="237"/>
      <c r="Q47" s="227"/>
      <c r="R47" s="227"/>
      <c r="S47" s="227"/>
      <c r="T47" s="227"/>
      <c r="U47" s="249"/>
      <c r="V47" s="245"/>
    </row>
    <row r="48" spans="2:22" ht="24.9" customHeight="1" x14ac:dyDescent="0.2">
      <c r="B48" s="211" t="s">
        <v>270</v>
      </c>
      <c r="C48" s="250"/>
      <c r="D48" s="251"/>
      <c r="E48" s="152"/>
      <c r="F48" s="146" t="str">
        <f>IF(E49="","",IF(E49=G49,"△",IF(E49&gt;=G49,"○","×")))</f>
        <v>×</v>
      </c>
      <c r="G48" s="153"/>
      <c r="H48" s="255"/>
      <c r="I48" s="217"/>
      <c r="J48" s="256"/>
      <c r="K48" s="148"/>
      <c r="L48" s="146" t="str">
        <f>IF(K49="","",IF(K49=M49,"△",IF(K49&gt;=M49,"○","×")))</f>
        <v>×</v>
      </c>
      <c r="M48" s="148"/>
      <c r="N48" s="219">
        <f>IF(AND(F48="",L48=""),"",COUNTIF(E48:M48,"○"))</f>
        <v>0</v>
      </c>
      <c r="O48" s="220">
        <f>IF(AND(F48="",L48=""),"",COUNTIF(E48:M48,"△"))</f>
        <v>0</v>
      </c>
      <c r="P48" s="220">
        <f>IF(AND(F48="",L48=""),"",COUNTIF(E48:M48,"×"))</f>
        <v>2</v>
      </c>
      <c r="Q48" s="246">
        <f>IF(N48="","",(N48*3)+(O48*1))</f>
        <v>0</v>
      </c>
      <c r="R48" s="246">
        <f>IF(N48="","",SUM(E49,K49))</f>
        <v>0</v>
      </c>
      <c r="S48" s="246">
        <f>IF(N48="","",SUM(G49,M49))</f>
        <v>7</v>
      </c>
      <c r="T48" s="246">
        <f>IF(N48="","",R48-S48)</f>
        <v>-7</v>
      </c>
      <c r="U48" s="247">
        <f>IF(V48="","",RANK(V48,$V46:$V51,0))</f>
        <v>3</v>
      </c>
      <c r="V48" s="245">
        <f>IF(T48="","",$Q48*100+$T48*10+R48)</f>
        <v>-70</v>
      </c>
    </row>
    <row r="49" spans="2:22" ht="24.9" customHeight="1" x14ac:dyDescent="0.2">
      <c r="B49" s="252"/>
      <c r="C49" s="253"/>
      <c r="D49" s="254"/>
      <c r="E49" s="154">
        <v>0</v>
      </c>
      <c r="F49" s="155" t="s">
        <v>172</v>
      </c>
      <c r="G49" s="156">
        <v>2</v>
      </c>
      <c r="H49" s="257"/>
      <c r="I49" s="233"/>
      <c r="J49" s="234"/>
      <c r="K49" s="149">
        <f>IF(J51="","",J51)</f>
        <v>0</v>
      </c>
      <c r="L49" s="150" t="s">
        <v>172</v>
      </c>
      <c r="M49" s="150">
        <f>IF(H51="","",H51)</f>
        <v>5</v>
      </c>
      <c r="N49" s="235"/>
      <c r="O49" s="237"/>
      <c r="P49" s="237"/>
      <c r="Q49" s="227"/>
      <c r="R49" s="227"/>
      <c r="S49" s="227"/>
      <c r="T49" s="227"/>
      <c r="U49" s="247"/>
      <c r="V49" s="245"/>
    </row>
    <row r="50" spans="2:22" ht="24.9" customHeight="1" x14ac:dyDescent="0.2">
      <c r="B50" s="211" t="s">
        <v>271</v>
      </c>
      <c r="C50" s="250"/>
      <c r="D50" s="251"/>
      <c r="E50" s="152"/>
      <c r="F50" s="157" t="str">
        <f>IF(E51="","",IF(E51=G51,"△",IF(E51&gt;=G51,"○","×")))</f>
        <v>○</v>
      </c>
      <c r="G50" s="158"/>
      <c r="H50" s="159"/>
      <c r="I50" s="157" t="str">
        <f>IF(H51="","",IF(H51=J51,"△",IF(H51&gt;=J51,"○","×")))</f>
        <v>○</v>
      </c>
      <c r="J50" s="158"/>
      <c r="K50" s="255"/>
      <c r="L50" s="217"/>
      <c r="M50" s="274"/>
      <c r="N50" s="219">
        <f>IF(AND(F50="",I50=""),"",COUNTIF(E50:M50,"○"))</f>
        <v>2</v>
      </c>
      <c r="O50" s="220">
        <f>IF(AND(F50="",I50=""),"",COUNTIF(E50:M50,"△"))</f>
        <v>0</v>
      </c>
      <c r="P50" s="220">
        <f>IF(AND(F50="",I50=""),"",COUNTIF(E50:M50,"×"))</f>
        <v>0</v>
      </c>
      <c r="Q50" s="246">
        <f>IF(N50="","",(N50*3)+(O50*1))</f>
        <v>6</v>
      </c>
      <c r="R50" s="246">
        <f>IF(N50="","",SUM(E51,H51))</f>
        <v>7</v>
      </c>
      <c r="S50" s="246">
        <f>IF(N50="","",SUM(G51,J51))</f>
        <v>1</v>
      </c>
      <c r="T50" s="246">
        <f>IF(N50="","",R50-S50)</f>
        <v>6</v>
      </c>
      <c r="U50" s="247">
        <f>IF(V50="","",RANK(V50,$V46:$V51,0))</f>
        <v>1</v>
      </c>
      <c r="V50" s="245">
        <f>IF(T50="","",$Q50*100+$T50*10+R50)</f>
        <v>667</v>
      </c>
    </row>
    <row r="51" spans="2:22" ht="24.9" customHeight="1" thickBot="1" x14ac:dyDescent="0.25">
      <c r="B51" s="271"/>
      <c r="C51" s="272"/>
      <c r="D51" s="273"/>
      <c r="E51" s="160">
        <v>2</v>
      </c>
      <c r="F51" s="161" t="s">
        <v>171</v>
      </c>
      <c r="G51" s="162">
        <v>1</v>
      </c>
      <c r="H51" s="160">
        <v>5</v>
      </c>
      <c r="I51" s="161" t="s">
        <v>173</v>
      </c>
      <c r="J51" s="162">
        <v>0</v>
      </c>
      <c r="K51" s="275"/>
      <c r="L51" s="218"/>
      <c r="M51" s="276"/>
      <c r="N51" s="203"/>
      <c r="O51" s="221"/>
      <c r="P51" s="221"/>
      <c r="Q51" s="269"/>
      <c r="R51" s="269"/>
      <c r="S51" s="269"/>
      <c r="T51" s="269"/>
      <c r="U51" s="270"/>
      <c r="V51" s="245"/>
    </row>
    <row r="52" spans="2:22" ht="24.9" customHeight="1" x14ac:dyDescent="0.2"/>
    <row r="53" spans="2:22" ht="24.9" customHeight="1" x14ac:dyDescent="0.2">
      <c r="B53" s="163" t="s">
        <v>183</v>
      </c>
      <c r="C53" s="277" t="s">
        <v>184</v>
      </c>
      <c r="D53" s="278"/>
      <c r="E53" s="278"/>
      <c r="F53" s="278"/>
      <c r="G53" s="278" t="s">
        <v>188</v>
      </c>
      <c r="H53" s="278"/>
      <c r="I53" s="278"/>
      <c r="J53" s="278"/>
      <c r="K53" s="278"/>
      <c r="L53" s="278"/>
      <c r="M53" s="278"/>
      <c r="N53" s="278" t="s">
        <v>189</v>
      </c>
      <c r="O53" s="278"/>
      <c r="P53" s="278"/>
      <c r="R53" s="137" t="s">
        <v>209</v>
      </c>
    </row>
    <row r="54" spans="2:22" ht="35.1" customHeight="1" x14ac:dyDescent="0.2">
      <c r="B54" s="163" t="s">
        <v>185</v>
      </c>
      <c r="C54" s="279" t="s">
        <v>186</v>
      </c>
      <c r="D54" s="280"/>
      <c r="E54" s="280"/>
      <c r="F54" s="277"/>
      <c r="G54" s="278" t="str">
        <f>B37</f>
        <v>三島VFC</v>
      </c>
      <c r="H54" s="278"/>
      <c r="I54" s="164">
        <f>G40</f>
        <v>0</v>
      </c>
      <c r="J54" s="163" t="s">
        <v>187</v>
      </c>
      <c r="K54" s="164">
        <f>E40</f>
        <v>1</v>
      </c>
      <c r="L54" s="278" t="str">
        <f>B39</f>
        <v>ALA裾野</v>
      </c>
      <c r="M54" s="278"/>
      <c r="N54" s="278" t="str">
        <f>B46</f>
        <v>マーレ</v>
      </c>
      <c r="O54" s="278"/>
      <c r="P54" s="278"/>
      <c r="R54" s="165" t="s">
        <v>210</v>
      </c>
      <c r="S54" s="291" t="s">
        <v>364</v>
      </c>
      <c r="T54" s="291"/>
      <c r="U54" s="291"/>
    </row>
    <row r="55" spans="2:22" ht="35.1" customHeight="1" x14ac:dyDescent="0.2">
      <c r="B55" s="163" t="s">
        <v>190</v>
      </c>
      <c r="C55" s="279" t="s">
        <v>198</v>
      </c>
      <c r="D55" s="280"/>
      <c r="E55" s="280"/>
      <c r="F55" s="277"/>
      <c r="G55" s="278" t="str">
        <f>B46</f>
        <v>マーレ</v>
      </c>
      <c r="H55" s="278"/>
      <c r="I55" s="164">
        <f>G49</f>
        <v>2</v>
      </c>
      <c r="J55" s="163" t="s">
        <v>187</v>
      </c>
      <c r="K55" s="164">
        <f>E49</f>
        <v>0</v>
      </c>
      <c r="L55" s="278" t="str">
        <f>B48</f>
        <v>VividBlue</v>
      </c>
      <c r="M55" s="278"/>
      <c r="N55" s="278" t="str">
        <f>B37</f>
        <v>三島VFC</v>
      </c>
      <c r="O55" s="278"/>
      <c r="P55" s="278"/>
      <c r="R55" s="166" t="s">
        <v>211</v>
      </c>
      <c r="S55" s="280" t="s">
        <v>365</v>
      </c>
      <c r="T55" s="280"/>
      <c r="U55" s="280"/>
    </row>
    <row r="56" spans="2:22" ht="35.1" customHeight="1" x14ac:dyDescent="0.2">
      <c r="B56" s="163" t="s">
        <v>191</v>
      </c>
      <c r="C56" s="279" t="s">
        <v>199</v>
      </c>
      <c r="D56" s="280"/>
      <c r="E56" s="280"/>
      <c r="F56" s="277"/>
      <c r="G56" s="278" t="str">
        <f>B39</f>
        <v>ALA裾野</v>
      </c>
      <c r="H56" s="278"/>
      <c r="I56" s="164">
        <f>J42</f>
        <v>2</v>
      </c>
      <c r="J56" s="163" t="s">
        <v>187</v>
      </c>
      <c r="K56" s="164">
        <f>H42</f>
        <v>0</v>
      </c>
      <c r="L56" s="281" t="str">
        <f>B41</f>
        <v>FCアルファ</v>
      </c>
      <c r="M56" s="281"/>
      <c r="N56" s="278" t="str">
        <f>B48</f>
        <v>VividBlue</v>
      </c>
      <c r="O56" s="278"/>
      <c r="P56" s="278"/>
      <c r="R56" s="166" t="s">
        <v>212</v>
      </c>
      <c r="S56" s="280" t="s">
        <v>366</v>
      </c>
      <c r="T56" s="280"/>
      <c r="U56" s="280"/>
    </row>
    <row r="57" spans="2:22" ht="35.1" customHeight="1" x14ac:dyDescent="0.2">
      <c r="B57" s="163" t="s">
        <v>192</v>
      </c>
      <c r="C57" s="279" t="s">
        <v>200</v>
      </c>
      <c r="D57" s="280"/>
      <c r="E57" s="280"/>
      <c r="F57" s="277"/>
      <c r="G57" s="278" t="str">
        <f>B48</f>
        <v>VividBlue</v>
      </c>
      <c r="H57" s="278"/>
      <c r="I57" s="164">
        <f>J51</f>
        <v>0</v>
      </c>
      <c r="J57" s="163" t="s">
        <v>187</v>
      </c>
      <c r="K57" s="164">
        <f>H51</f>
        <v>5</v>
      </c>
      <c r="L57" s="278" t="str">
        <f>B50</f>
        <v>FC小田原</v>
      </c>
      <c r="M57" s="278"/>
      <c r="N57" s="278" t="str">
        <f>B39</f>
        <v>ALA裾野</v>
      </c>
      <c r="O57" s="278"/>
      <c r="P57" s="278"/>
      <c r="R57" s="166" t="s">
        <v>213</v>
      </c>
      <c r="S57" s="280" t="s">
        <v>367</v>
      </c>
      <c r="T57" s="280"/>
      <c r="U57" s="280"/>
    </row>
    <row r="58" spans="2:22" ht="35.1" customHeight="1" x14ac:dyDescent="0.2">
      <c r="B58" s="163" t="s">
        <v>193</v>
      </c>
      <c r="C58" s="279" t="s">
        <v>201</v>
      </c>
      <c r="D58" s="280"/>
      <c r="E58" s="280"/>
      <c r="F58" s="277"/>
      <c r="G58" s="281" t="str">
        <f>B41</f>
        <v>FCアルファ</v>
      </c>
      <c r="H58" s="281"/>
      <c r="I58" s="164">
        <f>E42</f>
        <v>8</v>
      </c>
      <c r="J58" s="163" t="s">
        <v>187</v>
      </c>
      <c r="K58" s="164">
        <f>G42</f>
        <v>0</v>
      </c>
      <c r="L58" s="278" t="str">
        <f>B37</f>
        <v>三島VFC</v>
      </c>
      <c r="M58" s="278"/>
      <c r="N58" s="278" t="str">
        <f>B50</f>
        <v>FC小田原</v>
      </c>
      <c r="O58" s="278"/>
      <c r="P58" s="278"/>
      <c r="R58" s="166" t="s">
        <v>214</v>
      </c>
      <c r="S58" s="280" t="s">
        <v>368</v>
      </c>
      <c r="T58" s="280"/>
      <c r="U58" s="280"/>
    </row>
    <row r="59" spans="2:22" ht="35.1" customHeight="1" x14ac:dyDescent="0.2">
      <c r="B59" s="163" t="s">
        <v>194</v>
      </c>
      <c r="C59" s="279" t="s">
        <v>202</v>
      </c>
      <c r="D59" s="280"/>
      <c r="E59" s="280"/>
      <c r="F59" s="277"/>
      <c r="G59" s="278" t="str">
        <f>B50</f>
        <v>FC小田原</v>
      </c>
      <c r="H59" s="278"/>
      <c r="I59" s="164">
        <f>E51</f>
        <v>2</v>
      </c>
      <c r="J59" s="163" t="s">
        <v>187</v>
      </c>
      <c r="K59" s="164">
        <f>G51</f>
        <v>1</v>
      </c>
      <c r="L59" s="278" t="str">
        <f>B46</f>
        <v>マーレ</v>
      </c>
      <c r="M59" s="278"/>
      <c r="N59" s="278" t="str">
        <f>B41</f>
        <v>FCアルファ</v>
      </c>
      <c r="O59" s="278"/>
      <c r="P59" s="278"/>
      <c r="R59" s="166" t="s">
        <v>215</v>
      </c>
      <c r="S59" s="280" t="s">
        <v>369</v>
      </c>
      <c r="T59" s="280"/>
      <c r="U59" s="280"/>
    </row>
    <row r="60" spans="2:22" ht="35.1" customHeight="1" x14ac:dyDescent="0.2">
      <c r="B60" s="163" t="s">
        <v>195</v>
      </c>
      <c r="C60" s="279" t="s">
        <v>203</v>
      </c>
      <c r="D60" s="280"/>
      <c r="E60" s="280"/>
      <c r="F60" s="277"/>
      <c r="G60" s="293" t="s">
        <v>304</v>
      </c>
      <c r="H60" s="283"/>
      <c r="I60" s="164">
        <v>0</v>
      </c>
      <c r="J60" s="163" t="s">
        <v>187</v>
      </c>
      <c r="K60" s="164">
        <v>3</v>
      </c>
      <c r="L60" s="289" t="s">
        <v>294</v>
      </c>
      <c r="M60" s="288"/>
      <c r="N60" s="290" t="s">
        <v>238</v>
      </c>
      <c r="O60" s="290"/>
      <c r="P60" s="290"/>
    </row>
    <row r="61" spans="2:22" ht="35.1" customHeight="1" x14ac:dyDescent="0.2">
      <c r="B61" s="163" t="s">
        <v>196</v>
      </c>
      <c r="C61" s="279" t="s">
        <v>204</v>
      </c>
      <c r="D61" s="280"/>
      <c r="E61" s="280"/>
      <c r="F61" s="277"/>
      <c r="G61" s="282" t="s">
        <v>305</v>
      </c>
      <c r="H61" s="283"/>
      <c r="I61" s="164">
        <v>2</v>
      </c>
      <c r="J61" s="163" t="s">
        <v>187</v>
      </c>
      <c r="K61" s="164">
        <v>1</v>
      </c>
      <c r="L61" s="289" t="s">
        <v>317</v>
      </c>
      <c r="M61" s="288"/>
      <c r="N61" s="290" t="s">
        <v>239</v>
      </c>
      <c r="O61" s="290"/>
      <c r="P61" s="290"/>
      <c r="R61" s="137" t="s">
        <v>259</v>
      </c>
    </row>
    <row r="62" spans="2:22" ht="35.1" customHeight="1" x14ac:dyDescent="0.2">
      <c r="B62" s="163" t="s">
        <v>197</v>
      </c>
      <c r="C62" s="279" t="s">
        <v>205</v>
      </c>
      <c r="D62" s="280"/>
      <c r="E62" s="280"/>
      <c r="F62" s="277"/>
      <c r="G62" s="293" t="s">
        <v>291</v>
      </c>
      <c r="H62" s="283"/>
      <c r="I62" s="164">
        <v>1</v>
      </c>
      <c r="J62" s="163" t="s">
        <v>187</v>
      </c>
      <c r="K62" s="164">
        <v>0</v>
      </c>
      <c r="L62" s="287" t="s">
        <v>318</v>
      </c>
      <c r="M62" s="288"/>
      <c r="N62" s="290" t="s">
        <v>240</v>
      </c>
      <c r="O62" s="290"/>
      <c r="P62" s="290"/>
    </row>
    <row r="63" spans="2:22" ht="24.9" customHeight="1" x14ac:dyDescent="0.2"/>
    <row r="64" spans="2:22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</sheetData>
  <mergeCells count="274">
    <mergeCell ref="V37:V38"/>
    <mergeCell ref="V39:V40"/>
    <mergeCell ref="V41:V42"/>
    <mergeCell ref="V46:V47"/>
    <mergeCell ref="V48:V49"/>
    <mergeCell ref="V50:V51"/>
    <mergeCell ref="V15:V16"/>
    <mergeCell ref="V17:V18"/>
    <mergeCell ref="V19:V20"/>
    <mergeCell ref="S59:U59"/>
    <mergeCell ref="S23:U23"/>
    <mergeCell ref="S24:U24"/>
    <mergeCell ref="S25:U25"/>
    <mergeCell ref="S26:U26"/>
    <mergeCell ref="S27:U27"/>
    <mergeCell ref="S28:U28"/>
    <mergeCell ref="S54:U54"/>
    <mergeCell ref="S55:U55"/>
    <mergeCell ref="S56:U56"/>
    <mergeCell ref="U46:U47"/>
    <mergeCell ref="U41:U42"/>
    <mergeCell ref="S44:S45"/>
    <mergeCell ref="T44:T45"/>
    <mergeCell ref="U44:U45"/>
    <mergeCell ref="U37:U38"/>
    <mergeCell ref="U39:U40"/>
    <mergeCell ref="C62:F62"/>
    <mergeCell ref="G62:H62"/>
    <mergeCell ref="L62:M62"/>
    <mergeCell ref="N62:P62"/>
    <mergeCell ref="C60:F60"/>
    <mergeCell ref="G60:H60"/>
    <mergeCell ref="L60:M60"/>
    <mergeCell ref="N60:P60"/>
    <mergeCell ref="C61:F61"/>
    <mergeCell ref="G61:H61"/>
    <mergeCell ref="L61:M61"/>
    <mergeCell ref="N61:P61"/>
    <mergeCell ref="C59:F59"/>
    <mergeCell ref="G59:H59"/>
    <mergeCell ref="L59:M59"/>
    <mergeCell ref="N59:P59"/>
    <mergeCell ref="C56:F56"/>
    <mergeCell ref="G56:H56"/>
    <mergeCell ref="L56:M56"/>
    <mergeCell ref="N56:P56"/>
    <mergeCell ref="C57:F57"/>
    <mergeCell ref="G57:H57"/>
    <mergeCell ref="L57:M57"/>
    <mergeCell ref="N57:P57"/>
    <mergeCell ref="C55:F55"/>
    <mergeCell ref="G55:H55"/>
    <mergeCell ref="L55:M55"/>
    <mergeCell ref="N55:P55"/>
    <mergeCell ref="S50:S51"/>
    <mergeCell ref="C53:F53"/>
    <mergeCell ref="G53:M53"/>
    <mergeCell ref="N53:P53"/>
    <mergeCell ref="C58:F58"/>
    <mergeCell ref="G58:H58"/>
    <mergeCell ref="L58:M58"/>
    <mergeCell ref="N58:P58"/>
    <mergeCell ref="N50:N51"/>
    <mergeCell ref="O50:O51"/>
    <mergeCell ref="P50:P51"/>
    <mergeCell ref="Q50:Q51"/>
    <mergeCell ref="R50:R51"/>
    <mergeCell ref="C54:F54"/>
    <mergeCell ref="G54:H54"/>
    <mergeCell ref="L54:M54"/>
    <mergeCell ref="N54:P54"/>
    <mergeCell ref="S57:U57"/>
    <mergeCell ref="S58:U58"/>
    <mergeCell ref="B48:D49"/>
    <mergeCell ref="H48:J49"/>
    <mergeCell ref="N48:N49"/>
    <mergeCell ref="O48:O49"/>
    <mergeCell ref="P48:P49"/>
    <mergeCell ref="Q48:Q49"/>
    <mergeCell ref="R48:R49"/>
    <mergeCell ref="T50:T51"/>
    <mergeCell ref="U50:U51"/>
    <mergeCell ref="S48:S49"/>
    <mergeCell ref="T48:T49"/>
    <mergeCell ref="U48:U49"/>
    <mergeCell ref="B50:D51"/>
    <mergeCell ref="K50:M51"/>
    <mergeCell ref="B46:D47"/>
    <mergeCell ref="E46:G47"/>
    <mergeCell ref="N46:N47"/>
    <mergeCell ref="O46:O47"/>
    <mergeCell ref="P46:P47"/>
    <mergeCell ref="Q46:Q47"/>
    <mergeCell ref="R46:R47"/>
    <mergeCell ref="S46:S47"/>
    <mergeCell ref="T46:T47"/>
    <mergeCell ref="B44:D45"/>
    <mergeCell ref="E44:G45"/>
    <mergeCell ref="H44:J45"/>
    <mergeCell ref="K44:M45"/>
    <mergeCell ref="N44:N45"/>
    <mergeCell ref="O44:O45"/>
    <mergeCell ref="P44:P45"/>
    <mergeCell ref="Q44:Q45"/>
    <mergeCell ref="R44:R45"/>
    <mergeCell ref="B41:D42"/>
    <mergeCell ref="K41:M42"/>
    <mergeCell ref="N41:N42"/>
    <mergeCell ref="O41:O42"/>
    <mergeCell ref="P41:P42"/>
    <mergeCell ref="Q41:Q42"/>
    <mergeCell ref="R41:R42"/>
    <mergeCell ref="S41:S42"/>
    <mergeCell ref="T41:T42"/>
    <mergeCell ref="B39:D40"/>
    <mergeCell ref="H39:J40"/>
    <mergeCell ref="N39:N40"/>
    <mergeCell ref="O39:O40"/>
    <mergeCell ref="P39:P40"/>
    <mergeCell ref="Q39:Q40"/>
    <mergeCell ref="R39:R40"/>
    <mergeCell ref="S39:S40"/>
    <mergeCell ref="T39:T40"/>
    <mergeCell ref="B37:D38"/>
    <mergeCell ref="E37:G38"/>
    <mergeCell ref="N37:N38"/>
    <mergeCell ref="O37:O38"/>
    <mergeCell ref="P37:P38"/>
    <mergeCell ref="Q37:Q38"/>
    <mergeCell ref="R37:R38"/>
    <mergeCell ref="S37:S38"/>
    <mergeCell ref="T37:T38"/>
    <mergeCell ref="C31:F31"/>
    <mergeCell ref="G31:H31"/>
    <mergeCell ref="L31:M31"/>
    <mergeCell ref="N31:P31"/>
    <mergeCell ref="S34:U34"/>
    <mergeCell ref="B35:D36"/>
    <mergeCell ref="E35:G36"/>
    <mergeCell ref="H35:J36"/>
    <mergeCell ref="K35:M36"/>
    <mergeCell ref="N35:N36"/>
    <mergeCell ref="U35:U36"/>
    <mergeCell ref="O35:O36"/>
    <mergeCell ref="P35:P36"/>
    <mergeCell ref="Q35:Q36"/>
    <mergeCell ref="R35:R36"/>
    <mergeCell ref="S35:S36"/>
    <mergeCell ref="T35:T36"/>
    <mergeCell ref="C29:F29"/>
    <mergeCell ref="G29:H29"/>
    <mergeCell ref="L29:M29"/>
    <mergeCell ref="N29:P29"/>
    <mergeCell ref="C30:F30"/>
    <mergeCell ref="G30:H30"/>
    <mergeCell ref="L30:M30"/>
    <mergeCell ref="N30:P30"/>
    <mergeCell ref="C27:F27"/>
    <mergeCell ref="G27:H27"/>
    <mergeCell ref="L27:M27"/>
    <mergeCell ref="N27:P27"/>
    <mergeCell ref="C28:F28"/>
    <mergeCell ref="G28:H28"/>
    <mergeCell ref="L28:M28"/>
    <mergeCell ref="N28:P28"/>
    <mergeCell ref="C25:F25"/>
    <mergeCell ref="G25:H25"/>
    <mergeCell ref="L25:M25"/>
    <mergeCell ref="N25:P25"/>
    <mergeCell ref="C26:F26"/>
    <mergeCell ref="G26:H26"/>
    <mergeCell ref="L26:M26"/>
    <mergeCell ref="N26:P26"/>
    <mergeCell ref="C23:F23"/>
    <mergeCell ref="G23:H23"/>
    <mergeCell ref="L23:M23"/>
    <mergeCell ref="N23:P23"/>
    <mergeCell ref="C24:F24"/>
    <mergeCell ref="G24:H24"/>
    <mergeCell ref="L24:M24"/>
    <mergeCell ref="N24:P24"/>
    <mergeCell ref="R19:R20"/>
    <mergeCell ref="S19:S20"/>
    <mergeCell ref="T19:T20"/>
    <mergeCell ref="U19:U20"/>
    <mergeCell ref="C22:F22"/>
    <mergeCell ref="G22:M22"/>
    <mergeCell ref="N22:P22"/>
    <mergeCell ref="R17:R18"/>
    <mergeCell ref="S17:S18"/>
    <mergeCell ref="T17:T18"/>
    <mergeCell ref="U17:U18"/>
    <mergeCell ref="B19:D20"/>
    <mergeCell ref="K19:M20"/>
    <mergeCell ref="N19:N20"/>
    <mergeCell ref="O19:O20"/>
    <mergeCell ref="P19:P20"/>
    <mergeCell ref="Q19:Q20"/>
    <mergeCell ref="R15:R16"/>
    <mergeCell ref="S15:S16"/>
    <mergeCell ref="T15:T16"/>
    <mergeCell ref="U15:U16"/>
    <mergeCell ref="B17:D18"/>
    <mergeCell ref="H17:J18"/>
    <mergeCell ref="N17:N18"/>
    <mergeCell ref="O17:O18"/>
    <mergeCell ref="P17:P18"/>
    <mergeCell ref="Q17:Q18"/>
    <mergeCell ref="B15:D16"/>
    <mergeCell ref="E15:G16"/>
    <mergeCell ref="N15:N16"/>
    <mergeCell ref="O15:O16"/>
    <mergeCell ref="P15:P16"/>
    <mergeCell ref="Q15:Q16"/>
    <mergeCell ref="P13:P14"/>
    <mergeCell ref="Q13:Q14"/>
    <mergeCell ref="R13:R14"/>
    <mergeCell ref="S13:S14"/>
    <mergeCell ref="T13:T14"/>
    <mergeCell ref="U13:U14"/>
    <mergeCell ref="B13:D14"/>
    <mergeCell ref="E13:G14"/>
    <mergeCell ref="H13:J14"/>
    <mergeCell ref="K13:M14"/>
    <mergeCell ref="N13:N14"/>
    <mergeCell ref="O13:O14"/>
    <mergeCell ref="N10:N11"/>
    <mergeCell ref="O10:O11"/>
    <mergeCell ref="P10:P11"/>
    <mergeCell ref="S6:S7"/>
    <mergeCell ref="T6:T7"/>
    <mergeCell ref="U6:U7"/>
    <mergeCell ref="V6:V7"/>
    <mergeCell ref="B8:D9"/>
    <mergeCell ref="H8:J9"/>
    <mergeCell ref="N8:N9"/>
    <mergeCell ref="O8:O9"/>
    <mergeCell ref="P8:P9"/>
    <mergeCell ref="Q8:Q9"/>
    <mergeCell ref="Q10:Q11"/>
    <mergeCell ref="R10:R11"/>
    <mergeCell ref="S10:S11"/>
    <mergeCell ref="T10:T11"/>
    <mergeCell ref="U10:U11"/>
    <mergeCell ref="V10:V11"/>
    <mergeCell ref="R8:R9"/>
    <mergeCell ref="S8:S9"/>
    <mergeCell ref="T8:T9"/>
    <mergeCell ref="U8:U9"/>
    <mergeCell ref="V8:V9"/>
    <mergeCell ref="F2:K2"/>
    <mergeCell ref="F33:K33"/>
    <mergeCell ref="S3:U3"/>
    <mergeCell ref="B4:D5"/>
    <mergeCell ref="E4:G5"/>
    <mergeCell ref="H4:J5"/>
    <mergeCell ref="K4:M5"/>
    <mergeCell ref="N4:N5"/>
    <mergeCell ref="O4:O5"/>
    <mergeCell ref="P4:P5"/>
    <mergeCell ref="Q4:Q5"/>
    <mergeCell ref="R4:R5"/>
    <mergeCell ref="S4:S5"/>
    <mergeCell ref="T4:T5"/>
    <mergeCell ref="U4:U5"/>
    <mergeCell ref="B6:D7"/>
    <mergeCell ref="E6:G7"/>
    <mergeCell ref="N6:N7"/>
    <mergeCell ref="O6:O7"/>
    <mergeCell ref="P6:P7"/>
    <mergeCell ref="Q6:Q7"/>
    <mergeCell ref="R6:R7"/>
    <mergeCell ref="B10:D11"/>
    <mergeCell ref="K10:M11"/>
  </mergeCells>
  <phoneticPr fontId="3"/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176"/>
  <sheetViews>
    <sheetView topLeftCell="C58" zoomScale="102" workbookViewId="0">
      <selection activeCell="K65" sqref="K65"/>
    </sheetView>
  </sheetViews>
  <sheetFormatPr defaultColWidth="9" defaultRowHeight="13.2" x14ac:dyDescent="0.2"/>
  <cols>
    <col min="1" max="1" width="4.44140625" style="137" customWidth="1"/>
    <col min="2" max="13" width="5.6640625" style="137" customWidth="1"/>
    <col min="14" max="21" width="6.6640625" style="137" customWidth="1"/>
    <col min="22" max="16384" width="9" style="137"/>
  </cols>
  <sheetData>
    <row r="1" spans="2:22" ht="35.1" customHeight="1" x14ac:dyDescent="0.2">
      <c r="B1" s="134" t="s">
        <v>174</v>
      </c>
      <c r="C1" s="135"/>
      <c r="D1" s="135"/>
      <c r="E1" s="135"/>
      <c r="F1" s="135"/>
      <c r="G1" s="135"/>
      <c r="H1" s="135"/>
      <c r="I1" s="136"/>
      <c r="J1" s="135"/>
      <c r="K1" s="135"/>
    </row>
    <row r="2" spans="2:22" ht="24.9" customHeight="1" x14ac:dyDescent="0.2">
      <c r="B2" s="140" t="s">
        <v>226</v>
      </c>
      <c r="C2" s="140"/>
      <c r="D2" s="138"/>
      <c r="E2" s="139" t="s">
        <v>176</v>
      </c>
      <c r="F2" s="182" t="s">
        <v>229</v>
      </c>
      <c r="G2" s="182"/>
      <c r="H2" s="182"/>
      <c r="I2" s="182"/>
      <c r="J2" s="182"/>
      <c r="K2" s="182"/>
    </row>
    <row r="3" spans="2:22" ht="24.9" customHeight="1" thickBot="1" x14ac:dyDescent="0.25">
      <c r="B3" s="141" t="s">
        <v>181</v>
      </c>
      <c r="C3" s="138"/>
      <c r="D3" s="140"/>
      <c r="E3" s="140" t="s">
        <v>230</v>
      </c>
      <c r="F3" s="141"/>
      <c r="G3" s="141"/>
      <c r="H3" s="141"/>
      <c r="I3" s="142"/>
      <c r="J3" s="143"/>
      <c r="S3" s="210" t="s">
        <v>179</v>
      </c>
      <c r="T3" s="210"/>
      <c r="U3" s="210"/>
    </row>
    <row r="4" spans="2:22" ht="13.5" customHeight="1" x14ac:dyDescent="0.2">
      <c r="B4" s="189" t="s">
        <v>180</v>
      </c>
      <c r="C4" s="190"/>
      <c r="D4" s="191"/>
      <c r="E4" s="195" t="str">
        <f>IF(B6="","",B6)</f>
        <v>サンライズ</v>
      </c>
      <c r="F4" s="190"/>
      <c r="G4" s="196"/>
      <c r="H4" s="198" t="str">
        <f>IF(B8="","",B8)</f>
        <v>プログレッソ</v>
      </c>
      <c r="I4" s="199"/>
      <c r="J4" s="200"/>
      <c r="K4" s="204" t="str">
        <f>IF(B10="","",B10)</f>
        <v>守谷</v>
      </c>
      <c r="L4" s="199"/>
      <c r="M4" s="205"/>
      <c r="N4" s="208" t="s">
        <v>164</v>
      </c>
      <c r="O4" s="183" t="s">
        <v>165</v>
      </c>
      <c r="P4" s="183" t="s">
        <v>9</v>
      </c>
      <c r="Q4" s="183" t="s">
        <v>166</v>
      </c>
      <c r="R4" s="183" t="s">
        <v>167</v>
      </c>
      <c r="S4" s="183" t="s">
        <v>168</v>
      </c>
      <c r="T4" s="185" t="s">
        <v>169</v>
      </c>
      <c r="U4" s="187" t="s">
        <v>170</v>
      </c>
      <c r="V4" s="144"/>
    </row>
    <row r="5" spans="2:22" ht="14.25" customHeight="1" thickBot="1" x14ac:dyDescent="0.25">
      <c r="B5" s="192"/>
      <c r="C5" s="193"/>
      <c r="D5" s="194"/>
      <c r="E5" s="192"/>
      <c r="F5" s="193"/>
      <c r="G5" s="197"/>
      <c r="H5" s="201"/>
      <c r="I5" s="202"/>
      <c r="J5" s="203"/>
      <c r="K5" s="206"/>
      <c r="L5" s="202"/>
      <c r="M5" s="207"/>
      <c r="N5" s="209"/>
      <c r="O5" s="184"/>
      <c r="P5" s="184"/>
      <c r="Q5" s="184"/>
      <c r="R5" s="184"/>
      <c r="S5" s="184"/>
      <c r="T5" s="186"/>
      <c r="U5" s="188"/>
      <c r="V5" s="144"/>
    </row>
    <row r="6" spans="2:22" ht="24.9" customHeight="1" x14ac:dyDescent="0.2">
      <c r="B6" s="238" t="s">
        <v>272</v>
      </c>
      <c r="C6" s="239"/>
      <c r="D6" s="240"/>
      <c r="E6" s="231"/>
      <c r="F6" s="231"/>
      <c r="G6" s="232"/>
      <c r="H6" s="145"/>
      <c r="I6" s="146" t="str">
        <f>IF(H7="","",IF(H7=J7,"△",IF(H7&gt;=J7,"○","×")))</f>
        <v>×</v>
      </c>
      <c r="J6" s="147"/>
      <c r="K6" s="148"/>
      <c r="L6" s="146" t="str">
        <f>IF(K7="","",IF(K7=M7,"△",IF(K7&gt;=M7,"○","×")))</f>
        <v>△</v>
      </c>
      <c r="M6" s="148"/>
      <c r="N6" s="244">
        <f>IF(AND(I6="",L6=""),"",COUNTIF(E6:M6,"○"))</f>
        <v>0</v>
      </c>
      <c r="O6" s="236">
        <f>IF(AND(I6="",L6=""),"",COUNTIF(E6:M6,"△"))</f>
        <v>1</v>
      </c>
      <c r="P6" s="237">
        <f>IF(AND(I6="",L6=""),"",COUNTIF(E6:M6,"×"))</f>
        <v>1</v>
      </c>
      <c r="Q6" s="227">
        <f>IF(N6="","",(N6*3)+(O6*1))</f>
        <v>1</v>
      </c>
      <c r="R6" s="226">
        <f>IF(N6="","",SUM(H7,K7))</f>
        <v>1</v>
      </c>
      <c r="S6" s="226">
        <f>IF(N6="","",SUM(J7,M7))</f>
        <v>8</v>
      </c>
      <c r="T6" s="227">
        <f>IF(N6="","",R6-S6)</f>
        <v>-7</v>
      </c>
      <c r="U6" s="248">
        <f>IF(V6="","",RANK(V6,$V6:$V11,0))</f>
        <v>3</v>
      </c>
      <c r="V6" s="245">
        <f>IF(T6="","",$Q6*100+$T6*10+R6)</f>
        <v>31</v>
      </c>
    </row>
    <row r="7" spans="2:22" ht="24.9" customHeight="1" x14ac:dyDescent="0.2">
      <c r="B7" s="241"/>
      <c r="C7" s="242"/>
      <c r="D7" s="243"/>
      <c r="E7" s="233"/>
      <c r="F7" s="233"/>
      <c r="G7" s="234"/>
      <c r="H7" s="149">
        <f>IF(G9="","",G9)</f>
        <v>0</v>
      </c>
      <c r="I7" s="150" t="s">
        <v>172</v>
      </c>
      <c r="J7" s="151">
        <f>IF(E9="","",E9)</f>
        <v>7</v>
      </c>
      <c r="K7" s="149">
        <f>IF(G11="","",G11)</f>
        <v>1</v>
      </c>
      <c r="L7" s="150" t="s">
        <v>173</v>
      </c>
      <c r="M7" s="150">
        <f>IF(E11="","",E11)</f>
        <v>1</v>
      </c>
      <c r="N7" s="244"/>
      <c r="O7" s="237"/>
      <c r="P7" s="222"/>
      <c r="Q7" s="224"/>
      <c r="R7" s="227"/>
      <c r="S7" s="227"/>
      <c r="T7" s="222"/>
      <c r="U7" s="249"/>
      <c r="V7" s="245"/>
    </row>
    <row r="8" spans="2:22" ht="24.9" customHeight="1" x14ac:dyDescent="0.2">
      <c r="B8" s="211" t="s">
        <v>273</v>
      </c>
      <c r="C8" s="212"/>
      <c r="D8" s="213"/>
      <c r="E8" s="152"/>
      <c r="F8" s="146" t="str">
        <f>IF(E9="","",IF(E9=G9,"△",IF(E9&gt;=G9,"○","×")))</f>
        <v>○</v>
      </c>
      <c r="G8" s="153"/>
      <c r="H8" s="231"/>
      <c r="I8" s="231"/>
      <c r="J8" s="232"/>
      <c r="K8" s="148"/>
      <c r="L8" s="146" t="str">
        <f>IF(K9="","",IF(K9=M9,"△",IF(K9&gt;=M9,"○","×")))</f>
        <v>○</v>
      </c>
      <c r="M8" s="148"/>
      <c r="N8" s="219">
        <f>IF(AND(F8="",L8=""),"",COUNTIF(E8:M8,"○"))</f>
        <v>2</v>
      </c>
      <c r="O8" s="236">
        <f>IF(AND(F8="",L8=""),"",COUNTIF(E8:M8,"△"))</f>
        <v>0</v>
      </c>
      <c r="P8" s="222">
        <f>IF(AND(F8="",L8=""),"",COUNTIF(E8:M8,"×"))</f>
        <v>0</v>
      </c>
      <c r="Q8" s="224">
        <f>IF(N8="","",(N8*3)+(O8*1))</f>
        <v>6</v>
      </c>
      <c r="R8" s="246">
        <f>IF(N8="","",SUM(E9,K9))</f>
        <v>10</v>
      </c>
      <c r="S8" s="246">
        <f>IF(N8="","",SUM(G9,M9))</f>
        <v>1</v>
      </c>
      <c r="T8" s="224">
        <f>IF(N8="","",R8-S8)</f>
        <v>9</v>
      </c>
      <c r="U8" s="247">
        <f>IF(V8="","",RANK(V8,$V6:$V11,0))</f>
        <v>1</v>
      </c>
      <c r="V8" s="245">
        <f>IF(T8="","",$Q8*100+$T8*10+R8)</f>
        <v>700</v>
      </c>
    </row>
    <row r="9" spans="2:22" ht="24.9" customHeight="1" x14ac:dyDescent="0.2">
      <c r="B9" s="228"/>
      <c r="C9" s="229"/>
      <c r="D9" s="230"/>
      <c r="E9" s="154">
        <v>7</v>
      </c>
      <c r="F9" s="155" t="s">
        <v>172</v>
      </c>
      <c r="G9" s="156">
        <v>0</v>
      </c>
      <c r="H9" s="233"/>
      <c r="I9" s="233"/>
      <c r="J9" s="234"/>
      <c r="K9" s="149">
        <f>IF(J11="","",J11)</f>
        <v>3</v>
      </c>
      <c r="L9" s="150" t="s">
        <v>172</v>
      </c>
      <c r="M9" s="150">
        <f>IF(H11="","",H11)</f>
        <v>1</v>
      </c>
      <c r="N9" s="235"/>
      <c r="O9" s="237"/>
      <c r="P9" s="222"/>
      <c r="Q9" s="224"/>
      <c r="R9" s="227"/>
      <c r="S9" s="227"/>
      <c r="T9" s="224"/>
      <c r="U9" s="247"/>
      <c r="V9" s="245"/>
    </row>
    <row r="10" spans="2:22" ht="24.9" customHeight="1" x14ac:dyDescent="0.2">
      <c r="B10" s="211" t="s">
        <v>274</v>
      </c>
      <c r="C10" s="212"/>
      <c r="D10" s="213"/>
      <c r="E10" s="152"/>
      <c r="F10" s="157" t="str">
        <f>IF(E11="","",IF(E11=G11,"△",IF(E11&gt;=G11,"○","×")))</f>
        <v>△</v>
      </c>
      <c r="G10" s="158"/>
      <c r="H10" s="159"/>
      <c r="I10" s="157" t="str">
        <f>IF(H11="","",IF(H11=J11,"△",IF(H11&gt;=J11,"○","×")))</f>
        <v>×</v>
      </c>
      <c r="J10" s="158"/>
      <c r="K10" s="217"/>
      <c r="L10" s="217"/>
      <c r="M10" s="217"/>
      <c r="N10" s="219">
        <f>IF(AND(F10="",I10=""),"",COUNTIF(E10:M10,"○"))</f>
        <v>0</v>
      </c>
      <c r="O10" s="220">
        <f>IF(AND(F10="",I10=""),"",COUNTIF(E10:M10,"△"))</f>
        <v>1</v>
      </c>
      <c r="P10" s="222">
        <f>IF(AND(F10="",I10=""),"",COUNTIF(E10:M10,"×"))</f>
        <v>1</v>
      </c>
      <c r="Q10" s="224">
        <f>IF(N10="","",(N10*3)+(O10*1))</f>
        <v>1</v>
      </c>
      <c r="R10" s="246">
        <f>IF(N10="","",SUM(E11,H11))</f>
        <v>2</v>
      </c>
      <c r="S10" s="246">
        <f>IF(N10="","",SUM(G11,J11))</f>
        <v>4</v>
      </c>
      <c r="T10" s="224">
        <f>IF(N10="","",R10-S10)</f>
        <v>-2</v>
      </c>
      <c r="U10" s="247">
        <f>IF(V10="","",RANK(V10,$V6:$V11,0))</f>
        <v>2</v>
      </c>
      <c r="V10" s="245">
        <f>IF(T10="","",$Q10*100+$T10*10+R10)</f>
        <v>82</v>
      </c>
    </row>
    <row r="11" spans="2:22" ht="24.9" customHeight="1" thickBot="1" x14ac:dyDescent="0.25">
      <c r="B11" s="214"/>
      <c r="C11" s="215"/>
      <c r="D11" s="216"/>
      <c r="E11" s="160">
        <v>1</v>
      </c>
      <c r="F11" s="161" t="s">
        <v>171</v>
      </c>
      <c r="G11" s="162">
        <v>1</v>
      </c>
      <c r="H11" s="160">
        <v>1</v>
      </c>
      <c r="I11" s="161" t="s">
        <v>173</v>
      </c>
      <c r="J11" s="162">
        <v>3</v>
      </c>
      <c r="K11" s="218"/>
      <c r="L11" s="218"/>
      <c r="M11" s="218"/>
      <c r="N11" s="203"/>
      <c r="O11" s="221"/>
      <c r="P11" s="223"/>
      <c r="Q11" s="225"/>
      <c r="R11" s="269"/>
      <c r="S11" s="269"/>
      <c r="T11" s="223"/>
      <c r="U11" s="270"/>
      <c r="V11" s="245"/>
    </row>
    <row r="12" spans="2:22" ht="24.9" customHeight="1" thickBot="1" x14ac:dyDescent="0.25"/>
    <row r="13" spans="2:22" x14ac:dyDescent="0.2">
      <c r="B13" s="189" t="s">
        <v>182</v>
      </c>
      <c r="C13" s="190"/>
      <c r="D13" s="191"/>
      <c r="E13" s="195" t="str">
        <f>IF(B15="","",B15)</f>
        <v>三島徳倉</v>
      </c>
      <c r="F13" s="190"/>
      <c r="G13" s="196"/>
      <c r="H13" s="300" t="str">
        <f>IF(B17="","",B17)</f>
        <v>エクセルシオール</v>
      </c>
      <c r="I13" s="301"/>
      <c r="J13" s="302"/>
      <c r="K13" s="204" t="str">
        <f>IF(B19="","",B19)</f>
        <v>AMIGOS</v>
      </c>
      <c r="L13" s="199"/>
      <c r="M13" s="205"/>
      <c r="N13" s="208" t="s">
        <v>164</v>
      </c>
      <c r="O13" s="183" t="s">
        <v>165</v>
      </c>
      <c r="P13" s="183" t="s">
        <v>9</v>
      </c>
      <c r="Q13" s="183" t="s">
        <v>166</v>
      </c>
      <c r="R13" s="183" t="s">
        <v>167</v>
      </c>
      <c r="S13" s="183" t="s">
        <v>168</v>
      </c>
      <c r="T13" s="185" t="s">
        <v>169</v>
      </c>
      <c r="U13" s="187" t="s">
        <v>170</v>
      </c>
    </row>
    <row r="14" spans="2:22" ht="13.8" thickBot="1" x14ac:dyDescent="0.25">
      <c r="B14" s="192"/>
      <c r="C14" s="193"/>
      <c r="D14" s="194"/>
      <c r="E14" s="192"/>
      <c r="F14" s="193"/>
      <c r="G14" s="197"/>
      <c r="H14" s="303"/>
      <c r="I14" s="304"/>
      <c r="J14" s="305"/>
      <c r="K14" s="206"/>
      <c r="L14" s="202"/>
      <c r="M14" s="207"/>
      <c r="N14" s="209"/>
      <c r="O14" s="184"/>
      <c r="P14" s="184"/>
      <c r="Q14" s="184"/>
      <c r="R14" s="184"/>
      <c r="S14" s="184"/>
      <c r="T14" s="186"/>
      <c r="U14" s="188"/>
    </row>
    <row r="15" spans="2:22" ht="24.9" customHeight="1" x14ac:dyDescent="0.2">
      <c r="B15" s="238" t="s">
        <v>275</v>
      </c>
      <c r="C15" s="258"/>
      <c r="D15" s="259"/>
      <c r="E15" s="263"/>
      <c r="F15" s="264"/>
      <c r="G15" s="265"/>
      <c r="H15" s="145"/>
      <c r="I15" s="146" t="str">
        <f>IF(H16="","",IF(H16=J16,"△",IF(H16&gt;=J16,"○","×")))</f>
        <v>×</v>
      </c>
      <c r="J15" s="147"/>
      <c r="K15" s="148"/>
      <c r="L15" s="146" t="str">
        <f>IF(K16="","",IF(K16=M16,"△",IF(K16&gt;=M16,"○","×")))</f>
        <v>×</v>
      </c>
      <c r="M15" s="148"/>
      <c r="N15" s="200">
        <f>IF(AND(I15="",L15=""),"",COUNTIF(E15:M15,"○"))</f>
        <v>0</v>
      </c>
      <c r="O15" s="267">
        <f>IF(AND(I15="",L15=""),"",COUNTIF(E15:M15,"△"))</f>
        <v>0</v>
      </c>
      <c r="P15" s="267">
        <f>IF(AND(I15="",L15=""),"",COUNTIF(E15:M15,"×"))</f>
        <v>2</v>
      </c>
      <c r="Q15" s="268">
        <f>IF(N15="","",(N15*3)+(O15*1))</f>
        <v>0</v>
      </c>
      <c r="R15" s="268">
        <f>IF(N15="","",SUM(H16,K16))</f>
        <v>0</v>
      </c>
      <c r="S15" s="268">
        <f>IF(N15="","",SUM(J16,M16))</f>
        <v>8</v>
      </c>
      <c r="T15" s="268">
        <f>IF(N15="","",R15-S15)</f>
        <v>-8</v>
      </c>
      <c r="U15" s="248">
        <f>IF(V15="","",RANK(V15,$V15:$V20,0))</f>
        <v>3</v>
      </c>
      <c r="V15" s="245">
        <f>IF(T15="","",$Q15*100+$T15*10+R15)</f>
        <v>-80</v>
      </c>
    </row>
    <row r="16" spans="2:22" ht="24.9" customHeight="1" x14ac:dyDescent="0.2">
      <c r="B16" s="260"/>
      <c r="C16" s="261"/>
      <c r="D16" s="262"/>
      <c r="E16" s="266"/>
      <c r="F16" s="233"/>
      <c r="G16" s="234"/>
      <c r="H16" s="149">
        <f>IF(G18="","",G18)</f>
        <v>0</v>
      </c>
      <c r="I16" s="150" t="s">
        <v>172</v>
      </c>
      <c r="J16" s="151">
        <f>IF(E18="","",E18)</f>
        <v>3</v>
      </c>
      <c r="K16" s="149">
        <f>IF(G20="","",G20)</f>
        <v>0</v>
      </c>
      <c r="L16" s="150" t="s">
        <v>173</v>
      </c>
      <c r="M16" s="150">
        <f>IF(E20="","",E20)</f>
        <v>5</v>
      </c>
      <c r="N16" s="235"/>
      <c r="O16" s="237"/>
      <c r="P16" s="237"/>
      <c r="Q16" s="227"/>
      <c r="R16" s="227"/>
      <c r="S16" s="227"/>
      <c r="T16" s="227"/>
      <c r="U16" s="249"/>
      <c r="V16" s="245"/>
    </row>
    <row r="17" spans="2:22" ht="24.9" customHeight="1" x14ac:dyDescent="0.2">
      <c r="B17" s="306" t="s">
        <v>276</v>
      </c>
      <c r="C17" s="307"/>
      <c r="D17" s="308"/>
      <c r="E17" s="152"/>
      <c r="F17" s="146" t="str">
        <f>IF(E18="","",IF(E18=G18,"△",IF(E18&gt;=G18,"○","×")))</f>
        <v>○</v>
      </c>
      <c r="G17" s="153"/>
      <c r="H17" s="255"/>
      <c r="I17" s="217"/>
      <c r="J17" s="256"/>
      <c r="K17" s="148"/>
      <c r="L17" s="146" t="str">
        <f>IF(K18="","",IF(K18=M18,"△",IF(K18&gt;=M18,"○","×")))</f>
        <v>△</v>
      </c>
      <c r="M17" s="148"/>
      <c r="N17" s="219">
        <f>IF(AND(F17="",L17=""),"",COUNTIF(E17:M17,"○"))</f>
        <v>1</v>
      </c>
      <c r="O17" s="220">
        <f>IF(AND(F17="",L17=""),"",COUNTIF(E17:M17,"△"))</f>
        <v>1</v>
      </c>
      <c r="P17" s="220">
        <f>IF(AND(F17="",L17=""),"",COUNTIF(E17:M17,"×"))</f>
        <v>0</v>
      </c>
      <c r="Q17" s="246">
        <f>IF(N17="","",(N17*3)+(O17*1))</f>
        <v>4</v>
      </c>
      <c r="R17" s="246">
        <f>IF(N17="","",SUM(E18,K18))</f>
        <v>4</v>
      </c>
      <c r="S17" s="246">
        <f>IF(N17="","",SUM(G18,M18))</f>
        <v>1</v>
      </c>
      <c r="T17" s="246">
        <f>IF(N17="","",R17-S17)</f>
        <v>3</v>
      </c>
      <c r="U17" s="247">
        <f>IF(V17="","",RANK(V17,$V15:$V20,0))</f>
        <v>2</v>
      </c>
      <c r="V17" s="245">
        <f>IF(T17="","",$Q17*100+$T17*10+R17)</f>
        <v>434</v>
      </c>
    </row>
    <row r="18" spans="2:22" ht="24.9" customHeight="1" x14ac:dyDescent="0.2">
      <c r="B18" s="309"/>
      <c r="C18" s="310"/>
      <c r="D18" s="311"/>
      <c r="E18" s="154">
        <v>3</v>
      </c>
      <c r="F18" s="155" t="s">
        <v>172</v>
      </c>
      <c r="G18" s="156">
        <v>0</v>
      </c>
      <c r="H18" s="257"/>
      <c r="I18" s="233"/>
      <c r="J18" s="234"/>
      <c r="K18" s="149">
        <f>IF(J20="","",J20)</f>
        <v>1</v>
      </c>
      <c r="L18" s="150" t="s">
        <v>172</v>
      </c>
      <c r="M18" s="150">
        <f>IF(H20="","",H20)</f>
        <v>1</v>
      </c>
      <c r="N18" s="235"/>
      <c r="O18" s="237"/>
      <c r="P18" s="237"/>
      <c r="Q18" s="227"/>
      <c r="R18" s="227"/>
      <c r="S18" s="227"/>
      <c r="T18" s="227"/>
      <c r="U18" s="247"/>
      <c r="V18" s="245"/>
    </row>
    <row r="19" spans="2:22" ht="24.9" customHeight="1" x14ac:dyDescent="0.2">
      <c r="B19" s="211" t="s">
        <v>277</v>
      </c>
      <c r="C19" s="250"/>
      <c r="D19" s="251"/>
      <c r="E19" s="152"/>
      <c r="F19" s="157" t="str">
        <f>IF(E20="","",IF(E20=G20,"△",IF(E20&gt;=G20,"○","×")))</f>
        <v>○</v>
      </c>
      <c r="G19" s="158"/>
      <c r="H19" s="159"/>
      <c r="I19" s="157" t="str">
        <f>IF(H20="","",IF(H20=J20,"△",IF(H20&gt;=J20,"○","×")))</f>
        <v>△</v>
      </c>
      <c r="J19" s="158"/>
      <c r="K19" s="255"/>
      <c r="L19" s="217"/>
      <c r="M19" s="274"/>
      <c r="N19" s="219">
        <f>IF(AND(F19="",I19=""),"",COUNTIF(E19:M19,"○"))</f>
        <v>1</v>
      </c>
      <c r="O19" s="220">
        <f>IF(AND(F19="",I19=""),"",COUNTIF(E19:M19,"△"))</f>
        <v>1</v>
      </c>
      <c r="P19" s="220">
        <f>IF(AND(F19="",I19=""),"",COUNTIF(E19:M19,"×"))</f>
        <v>0</v>
      </c>
      <c r="Q19" s="246">
        <f>IF(N19="","",(N19*3)+(O19*1))</f>
        <v>4</v>
      </c>
      <c r="R19" s="246">
        <f>IF(N19="","",SUM(E20,H20))</f>
        <v>6</v>
      </c>
      <c r="S19" s="246">
        <f>IF(N19="","",SUM(G20,J20))</f>
        <v>1</v>
      </c>
      <c r="T19" s="246">
        <f>IF(N19="","",R19-S19)</f>
        <v>5</v>
      </c>
      <c r="U19" s="247">
        <f>IF(V19="","",RANK(V19,$V15:$V20,0))</f>
        <v>1</v>
      </c>
      <c r="V19" s="245">
        <f>IF(T19="","",$Q19*100+$T19*10+R19)</f>
        <v>456</v>
      </c>
    </row>
    <row r="20" spans="2:22" ht="24.9" customHeight="1" thickBot="1" x14ac:dyDescent="0.25">
      <c r="B20" s="271"/>
      <c r="C20" s="272"/>
      <c r="D20" s="273"/>
      <c r="E20" s="160">
        <v>5</v>
      </c>
      <c r="F20" s="161" t="s">
        <v>171</v>
      </c>
      <c r="G20" s="162">
        <v>0</v>
      </c>
      <c r="H20" s="160">
        <v>1</v>
      </c>
      <c r="I20" s="161" t="s">
        <v>173</v>
      </c>
      <c r="J20" s="162">
        <v>1</v>
      </c>
      <c r="K20" s="275"/>
      <c r="L20" s="218"/>
      <c r="M20" s="276"/>
      <c r="N20" s="203"/>
      <c r="O20" s="221"/>
      <c r="P20" s="221"/>
      <c r="Q20" s="269"/>
      <c r="R20" s="269"/>
      <c r="S20" s="269"/>
      <c r="T20" s="269"/>
      <c r="U20" s="270"/>
      <c r="V20" s="245"/>
    </row>
    <row r="21" spans="2:22" ht="24.9" customHeight="1" x14ac:dyDescent="0.2">
      <c r="J21" s="137" t="s">
        <v>293</v>
      </c>
    </row>
    <row r="22" spans="2:22" ht="24.9" customHeight="1" x14ac:dyDescent="0.2">
      <c r="B22" s="163" t="s">
        <v>183</v>
      </c>
      <c r="C22" s="277" t="s">
        <v>184</v>
      </c>
      <c r="D22" s="278"/>
      <c r="E22" s="278"/>
      <c r="F22" s="278"/>
      <c r="G22" s="278" t="s">
        <v>188</v>
      </c>
      <c r="H22" s="278"/>
      <c r="I22" s="278"/>
      <c r="J22" s="278"/>
      <c r="K22" s="278"/>
      <c r="L22" s="278"/>
      <c r="M22" s="278"/>
      <c r="N22" s="278" t="s">
        <v>189</v>
      </c>
      <c r="O22" s="278"/>
      <c r="P22" s="278"/>
      <c r="R22" s="137" t="s">
        <v>209</v>
      </c>
    </row>
    <row r="23" spans="2:22" ht="35.1" customHeight="1" x14ac:dyDescent="0.2">
      <c r="B23" s="163" t="s">
        <v>185</v>
      </c>
      <c r="C23" s="279" t="s">
        <v>186</v>
      </c>
      <c r="D23" s="280"/>
      <c r="E23" s="280"/>
      <c r="F23" s="277"/>
      <c r="G23" s="278" t="str">
        <f>B6</f>
        <v>サンライズ</v>
      </c>
      <c r="H23" s="278"/>
      <c r="I23" s="164">
        <f>G9</f>
        <v>0</v>
      </c>
      <c r="J23" s="163" t="s">
        <v>187</v>
      </c>
      <c r="K23" s="164">
        <f>E9</f>
        <v>7</v>
      </c>
      <c r="L23" s="281" t="str">
        <f>B8</f>
        <v>プログレッソ</v>
      </c>
      <c r="M23" s="281"/>
      <c r="N23" s="278" t="str">
        <f>B15</f>
        <v>三島徳倉</v>
      </c>
      <c r="O23" s="278"/>
      <c r="P23" s="278"/>
      <c r="R23" s="165" t="s">
        <v>210</v>
      </c>
      <c r="S23" s="291" t="s">
        <v>385</v>
      </c>
      <c r="T23" s="291"/>
      <c r="U23" s="291"/>
    </row>
    <row r="24" spans="2:22" ht="35.1" customHeight="1" x14ac:dyDescent="0.2">
      <c r="B24" s="163" t="s">
        <v>190</v>
      </c>
      <c r="C24" s="279" t="s">
        <v>198</v>
      </c>
      <c r="D24" s="280"/>
      <c r="E24" s="280"/>
      <c r="F24" s="277"/>
      <c r="G24" s="278" t="str">
        <f>B15</f>
        <v>三島徳倉</v>
      </c>
      <c r="H24" s="278"/>
      <c r="I24" s="164">
        <f>G18</f>
        <v>0</v>
      </c>
      <c r="J24" s="163" t="s">
        <v>187</v>
      </c>
      <c r="K24" s="164">
        <f>E18</f>
        <v>3</v>
      </c>
      <c r="L24" s="281" t="str">
        <f>B17</f>
        <v>エクセルシオール</v>
      </c>
      <c r="M24" s="281"/>
      <c r="N24" s="278" t="str">
        <f>B6</f>
        <v>サンライズ</v>
      </c>
      <c r="O24" s="278"/>
      <c r="P24" s="278"/>
      <c r="R24" s="166" t="s">
        <v>211</v>
      </c>
      <c r="S24" s="280" t="s">
        <v>386</v>
      </c>
      <c r="T24" s="280"/>
      <c r="U24" s="280"/>
    </row>
    <row r="25" spans="2:22" ht="35.1" customHeight="1" x14ac:dyDescent="0.2">
      <c r="B25" s="163" t="s">
        <v>191</v>
      </c>
      <c r="C25" s="279" t="s">
        <v>199</v>
      </c>
      <c r="D25" s="280"/>
      <c r="E25" s="280"/>
      <c r="F25" s="277"/>
      <c r="G25" s="281" t="str">
        <f>B8</f>
        <v>プログレッソ</v>
      </c>
      <c r="H25" s="281"/>
      <c r="I25" s="164">
        <f>J11</f>
        <v>3</v>
      </c>
      <c r="J25" s="163" t="s">
        <v>187</v>
      </c>
      <c r="K25" s="164">
        <f>H11</f>
        <v>1</v>
      </c>
      <c r="L25" s="281" t="str">
        <f>B10</f>
        <v>守谷</v>
      </c>
      <c r="M25" s="281"/>
      <c r="N25" s="278" t="str">
        <f>B17</f>
        <v>エクセルシオール</v>
      </c>
      <c r="O25" s="278"/>
      <c r="P25" s="278"/>
      <c r="R25" s="166" t="s">
        <v>212</v>
      </c>
      <c r="S25" s="280" t="s">
        <v>343</v>
      </c>
      <c r="T25" s="280"/>
      <c r="U25" s="280"/>
    </row>
    <row r="26" spans="2:22" ht="35.1" customHeight="1" x14ac:dyDescent="0.2">
      <c r="B26" s="163" t="s">
        <v>192</v>
      </c>
      <c r="C26" s="279" t="s">
        <v>200</v>
      </c>
      <c r="D26" s="280"/>
      <c r="E26" s="280"/>
      <c r="F26" s="277"/>
      <c r="G26" s="281" t="str">
        <f>B17</f>
        <v>エクセルシオール</v>
      </c>
      <c r="H26" s="281"/>
      <c r="I26" s="164">
        <f>J20</f>
        <v>1</v>
      </c>
      <c r="J26" s="163" t="s">
        <v>187</v>
      </c>
      <c r="K26" s="164">
        <f>H20</f>
        <v>1</v>
      </c>
      <c r="L26" s="278" t="str">
        <f>B19</f>
        <v>AMIGOS</v>
      </c>
      <c r="M26" s="278"/>
      <c r="N26" s="278" t="str">
        <f>B8</f>
        <v>プログレッソ</v>
      </c>
      <c r="O26" s="278"/>
      <c r="P26" s="278"/>
      <c r="R26" s="166" t="s">
        <v>213</v>
      </c>
      <c r="S26" s="280" t="s">
        <v>344</v>
      </c>
      <c r="T26" s="280"/>
      <c r="U26" s="280"/>
    </row>
    <row r="27" spans="2:22" ht="35.1" customHeight="1" x14ac:dyDescent="0.2">
      <c r="B27" s="163" t="s">
        <v>193</v>
      </c>
      <c r="C27" s="279" t="s">
        <v>201</v>
      </c>
      <c r="D27" s="280"/>
      <c r="E27" s="280"/>
      <c r="F27" s="277"/>
      <c r="G27" s="281" t="str">
        <f>B10</f>
        <v>守谷</v>
      </c>
      <c r="H27" s="281"/>
      <c r="I27" s="164">
        <f>E11</f>
        <v>1</v>
      </c>
      <c r="J27" s="163" t="s">
        <v>187</v>
      </c>
      <c r="K27" s="164">
        <f>G11</f>
        <v>1</v>
      </c>
      <c r="L27" s="278" t="str">
        <f>B6</f>
        <v>サンライズ</v>
      </c>
      <c r="M27" s="278"/>
      <c r="N27" s="278" t="str">
        <f>B19</f>
        <v>AMIGOS</v>
      </c>
      <c r="O27" s="278"/>
      <c r="P27" s="278"/>
      <c r="R27" s="166" t="s">
        <v>214</v>
      </c>
      <c r="S27" s="280" t="s">
        <v>352</v>
      </c>
      <c r="T27" s="280"/>
      <c r="U27" s="280"/>
    </row>
    <row r="28" spans="2:22" ht="35.1" customHeight="1" x14ac:dyDescent="0.2">
      <c r="B28" s="163" t="s">
        <v>194</v>
      </c>
      <c r="C28" s="279" t="s">
        <v>202</v>
      </c>
      <c r="D28" s="280"/>
      <c r="E28" s="280"/>
      <c r="F28" s="277"/>
      <c r="G28" s="278" t="str">
        <f>B19</f>
        <v>AMIGOS</v>
      </c>
      <c r="H28" s="278"/>
      <c r="I28" s="164">
        <f>E20</f>
        <v>5</v>
      </c>
      <c r="J28" s="163" t="s">
        <v>187</v>
      </c>
      <c r="K28" s="164">
        <f>G20</f>
        <v>0</v>
      </c>
      <c r="L28" s="278" t="str">
        <f>B15</f>
        <v>三島徳倉</v>
      </c>
      <c r="M28" s="278"/>
      <c r="N28" s="278" t="str">
        <f>B10</f>
        <v>守谷</v>
      </c>
      <c r="O28" s="278"/>
      <c r="P28" s="278"/>
      <c r="R28" s="166" t="s">
        <v>215</v>
      </c>
      <c r="S28" s="280" t="s">
        <v>353</v>
      </c>
      <c r="T28" s="280"/>
      <c r="U28" s="280"/>
    </row>
    <row r="29" spans="2:22" ht="35.1" customHeight="1" x14ac:dyDescent="0.2">
      <c r="B29" s="163" t="s">
        <v>195</v>
      </c>
      <c r="C29" s="279" t="s">
        <v>203</v>
      </c>
      <c r="D29" s="280"/>
      <c r="E29" s="280"/>
      <c r="F29" s="277"/>
      <c r="G29" s="293" t="s">
        <v>297</v>
      </c>
      <c r="H29" s="283"/>
      <c r="I29" s="164">
        <v>0</v>
      </c>
      <c r="J29" s="163" t="s">
        <v>187</v>
      </c>
      <c r="K29" s="164">
        <v>1</v>
      </c>
      <c r="L29" s="289" t="s">
        <v>324</v>
      </c>
      <c r="M29" s="288"/>
      <c r="N29" s="290" t="s">
        <v>238</v>
      </c>
      <c r="O29" s="290"/>
      <c r="P29" s="290"/>
    </row>
    <row r="30" spans="2:22" ht="35.1" customHeight="1" x14ac:dyDescent="0.2">
      <c r="B30" s="163" t="s">
        <v>196</v>
      </c>
      <c r="C30" s="279" t="s">
        <v>204</v>
      </c>
      <c r="D30" s="280"/>
      <c r="E30" s="280"/>
      <c r="F30" s="277"/>
      <c r="G30" s="282" t="s">
        <v>298</v>
      </c>
      <c r="H30" s="283"/>
      <c r="I30" s="164">
        <v>1</v>
      </c>
      <c r="J30" s="180" t="s">
        <v>345</v>
      </c>
      <c r="K30" s="181">
        <v>1</v>
      </c>
      <c r="L30" s="312" t="s">
        <v>325</v>
      </c>
      <c r="M30" s="313"/>
      <c r="N30" s="290" t="s">
        <v>239</v>
      </c>
      <c r="O30" s="290"/>
      <c r="P30" s="290"/>
      <c r="R30" s="137" t="s">
        <v>259</v>
      </c>
    </row>
    <row r="31" spans="2:22" ht="35.1" customHeight="1" x14ac:dyDescent="0.2">
      <c r="B31" s="163" t="s">
        <v>197</v>
      </c>
      <c r="C31" s="279" t="s">
        <v>205</v>
      </c>
      <c r="D31" s="280"/>
      <c r="E31" s="280"/>
      <c r="F31" s="277"/>
      <c r="G31" s="293" t="s">
        <v>292</v>
      </c>
      <c r="H31" s="283"/>
      <c r="I31" s="164">
        <v>1</v>
      </c>
      <c r="J31" s="163" t="s">
        <v>187</v>
      </c>
      <c r="K31" s="164">
        <v>0</v>
      </c>
      <c r="L31" s="289" t="s">
        <v>326</v>
      </c>
      <c r="M31" s="288"/>
      <c r="N31" s="290" t="s">
        <v>240</v>
      </c>
      <c r="O31" s="290"/>
      <c r="P31" s="290"/>
    </row>
    <row r="32" spans="2:22" ht="24.9" customHeight="1" x14ac:dyDescent="0.2"/>
    <row r="33" spans="2:22" ht="24.9" customHeight="1" x14ac:dyDescent="0.2">
      <c r="B33" s="140" t="s">
        <v>227</v>
      </c>
      <c r="C33" s="140"/>
      <c r="D33" s="138"/>
      <c r="E33" s="139" t="s">
        <v>176</v>
      </c>
      <c r="F33" s="182" t="s">
        <v>228</v>
      </c>
      <c r="G33" s="182"/>
      <c r="H33" s="182"/>
      <c r="I33" s="182"/>
      <c r="J33" s="182"/>
      <c r="K33" s="182"/>
    </row>
    <row r="34" spans="2:22" ht="24.9" customHeight="1" thickBot="1" x14ac:dyDescent="0.25">
      <c r="B34" s="141" t="s">
        <v>181</v>
      </c>
      <c r="C34" s="138"/>
      <c r="D34" s="140"/>
      <c r="E34" s="140" t="s">
        <v>231</v>
      </c>
      <c r="F34" s="141"/>
      <c r="G34" s="141"/>
      <c r="H34" s="141"/>
      <c r="I34" s="142"/>
      <c r="J34" s="143"/>
      <c r="S34" s="210" t="s">
        <v>179</v>
      </c>
      <c r="T34" s="210"/>
      <c r="U34" s="210"/>
    </row>
    <row r="35" spans="2:22" ht="24.9" customHeight="1" x14ac:dyDescent="0.2">
      <c r="B35" s="189" t="s">
        <v>180</v>
      </c>
      <c r="C35" s="190"/>
      <c r="D35" s="191"/>
      <c r="E35" s="195" t="str">
        <f>IF(B37="","",B37)</f>
        <v>北上</v>
      </c>
      <c r="F35" s="190"/>
      <c r="G35" s="196"/>
      <c r="H35" s="300" t="str">
        <f>IF(B39="","",B39)</f>
        <v>デルヴィエント沼津</v>
      </c>
      <c r="I35" s="301"/>
      <c r="J35" s="302"/>
      <c r="K35" s="204" t="str">
        <f>IF(B41="","",B41)</f>
        <v>富士根南</v>
      </c>
      <c r="L35" s="199"/>
      <c r="M35" s="205"/>
      <c r="N35" s="208" t="s">
        <v>164</v>
      </c>
      <c r="O35" s="183" t="s">
        <v>165</v>
      </c>
      <c r="P35" s="183" t="s">
        <v>9</v>
      </c>
      <c r="Q35" s="183" t="s">
        <v>166</v>
      </c>
      <c r="R35" s="183" t="s">
        <v>167</v>
      </c>
      <c r="S35" s="183" t="s">
        <v>168</v>
      </c>
      <c r="T35" s="185" t="s">
        <v>169</v>
      </c>
      <c r="U35" s="187" t="s">
        <v>170</v>
      </c>
    </row>
    <row r="36" spans="2:22" ht="24.9" customHeight="1" thickBot="1" x14ac:dyDescent="0.25">
      <c r="B36" s="192"/>
      <c r="C36" s="193"/>
      <c r="D36" s="194"/>
      <c r="E36" s="192"/>
      <c r="F36" s="193"/>
      <c r="G36" s="197"/>
      <c r="H36" s="303"/>
      <c r="I36" s="304"/>
      <c r="J36" s="305"/>
      <c r="K36" s="206"/>
      <c r="L36" s="202"/>
      <c r="M36" s="207"/>
      <c r="N36" s="209"/>
      <c r="O36" s="184"/>
      <c r="P36" s="184"/>
      <c r="Q36" s="184"/>
      <c r="R36" s="184"/>
      <c r="S36" s="184"/>
      <c r="T36" s="186"/>
      <c r="U36" s="188"/>
    </row>
    <row r="37" spans="2:22" ht="24.9" customHeight="1" x14ac:dyDescent="0.2">
      <c r="B37" s="238" t="s">
        <v>278</v>
      </c>
      <c r="C37" s="239"/>
      <c r="D37" s="240"/>
      <c r="E37" s="231"/>
      <c r="F37" s="231"/>
      <c r="G37" s="232"/>
      <c r="H37" s="145"/>
      <c r="I37" s="146" t="str">
        <f>IF(H38="","",IF(H38=J38,"△",IF(H38&gt;=J38,"○","×")))</f>
        <v>×</v>
      </c>
      <c r="J37" s="147"/>
      <c r="K37" s="148"/>
      <c r="L37" s="146" t="str">
        <f>IF(K38="","",IF(K38=M38,"△",IF(K38&gt;=M38,"○","×")))</f>
        <v>×</v>
      </c>
      <c r="M37" s="148"/>
      <c r="N37" s="244">
        <f>IF(AND(I37="",L37=""),"",COUNTIF(E37:M37,"○"))</f>
        <v>0</v>
      </c>
      <c r="O37" s="236">
        <f>IF(AND(I37="",L37=""),"",COUNTIF(E37:M37,"△"))</f>
        <v>0</v>
      </c>
      <c r="P37" s="237">
        <f>IF(AND(I37="",L37=""),"",COUNTIF(E37:M37,"×"))</f>
        <v>2</v>
      </c>
      <c r="Q37" s="227">
        <f>IF(N37="","",(N37*3)+(O37*1))</f>
        <v>0</v>
      </c>
      <c r="R37" s="226">
        <f>IF(N37="","",SUM(H38,K38))</f>
        <v>1</v>
      </c>
      <c r="S37" s="226">
        <f>IF(N37="","",SUM(J38,M38))</f>
        <v>11</v>
      </c>
      <c r="T37" s="227">
        <f>IF(N37="","",R37-S37)</f>
        <v>-10</v>
      </c>
      <c r="U37" s="248">
        <f>IF(V37="","",RANK(V37,$V37:$V42,0))</f>
        <v>3</v>
      </c>
      <c r="V37" s="245">
        <f>IF(T37="","",$Q37*100+$T37*10+R37)</f>
        <v>-99</v>
      </c>
    </row>
    <row r="38" spans="2:22" ht="24.9" customHeight="1" x14ac:dyDescent="0.2">
      <c r="B38" s="241"/>
      <c r="C38" s="242"/>
      <c r="D38" s="243"/>
      <c r="E38" s="233"/>
      <c r="F38" s="233"/>
      <c r="G38" s="234"/>
      <c r="H38" s="149">
        <f>IF(G40="","",G40)</f>
        <v>1</v>
      </c>
      <c r="I38" s="150" t="s">
        <v>172</v>
      </c>
      <c r="J38" s="151">
        <f>IF(E40="","",E40)</f>
        <v>5</v>
      </c>
      <c r="K38" s="149">
        <f>IF(G42="","",G42)</f>
        <v>0</v>
      </c>
      <c r="L38" s="150" t="s">
        <v>173</v>
      </c>
      <c r="M38" s="150">
        <f>IF(E42="","",E42)</f>
        <v>6</v>
      </c>
      <c r="N38" s="244"/>
      <c r="O38" s="237"/>
      <c r="P38" s="222"/>
      <c r="Q38" s="224"/>
      <c r="R38" s="227"/>
      <c r="S38" s="227"/>
      <c r="T38" s="222"/>
      <c r="U38" s="249"/>
      <c r="V38" s="245"/>
    </row>
    <row r="39" spans="2:22" ht="24.9" customHeight="1" x14ac:dyDescent="0.2">
      <c r="B39" s="306" t="s">
        <v>279</v>
      </c>
      <c r="C39" s="314"/>
      <c r="D39" s="315"/>
      <c r="E39" s="152"/>
      <c r="F39" s="146" t="str">
        <f>IF(E40="","",IF(E40=G40,"△",IF(E40&gt;=G40,"○","×")))</f>
        <v>○</v>
      </c>
      <c r="G39" s="153"/>
      <c r="H39" s="231"/>
      <c r="I39" s="231"/>
      <c r="J39" s="232"/>
      <c r="K39" s="148"/>
      <c r="L39" s="146" t="str">
        <f>IF(K40="","",IF(K40=M40,"△",IF(K40&gt;=M40,"○","×")))</f>
        <v>△</v>
      </c>
      <c r="M39" s="148"/>
      <c r="N39" s="219">
        <f>IF(AND(F39="",L39=""),"",COUNTIF(E39:M39,"○"))</f>
        <v>1</v>
      </c>
      <c r="O39" s="236">
        <f>IF(AND(F39="",L39=""),"",COUNTIF(E39:M39,"△"))</f>
        <v>1</v>
      </c>
      <c r="P39" s="222">
        <f>IF(AND(F39="",L39=""),"",COUNTIF(E39:M39,"×"))</f>
        <v>0</v>
      </c>
      <c r="Q39" s="224">
        <f>IF(N39="","",(N39*3)+(O39*1))</f>
        <v>4</v>
      </c>
      <c r="R39" s="246">
        <f>IF(N39="","",SUM(E40,K40))</f>
        <v>5</v>
      </c>
      <c r="S39" s="246">
        <f>IF(N39="","",SUM(G40,M40))</f>
        <v>1</v>
      </c>
      <c r="T39" s="224">
        <f>IF(N39="","",R39-S39)</f>
        <v>4</v>
      </c>
      <c r="U39" s="247">
        <f>IF(V39="","",RANK(V39,$V37:$V42,0))</f>
        <v>2</v>
      </c>
      <c r="V39" s="245">
        <f>IF(T39="","",$Q39*100+$T39*10+R39)</f>
        <v>445</v>
      </c>
    </row>
    <row r="40" spans="2:22" ht="24.9" customHeight="1" x14ac:dyDescent="0.2">
      <c r="B40" s="316"/>
      <c r="C40" s="317"/>
      <c r="D40" s="318"/>
      <c r="E40" s="154">
        <v>5</v>
      </c>
      <c r="F40" s="155" t="s">
        <v>172</v>
      </c>
      <c r="G40" s="156">
        <v>1</v>
      </c>
      <c r="H40" s="233"/>
      <c r="I40" s="233"/>
      <c r="J40" s="234"/>
      <c r="K40" s="149">
        <f>IF(J42="","",J42)</f>
        <v>0</v>
      </c>
      <c r="L40" s="150" t="s">
        <v>172</v>
      </c>
      <c r="M40" s="150">
        <f>IF(H42="","",H42)</f>
        <v>0</v>
      </c>
      <c r="N40" s="235"/>
      <c r="O40" s="237"/>
      <c r="P40" s="222"/>
      <c r="Q40" s="224"/>
      <c r="R40" s="227"/>
      <c r="S40" s="227"/>
      <c r="T40" s="224"/>
      <c r="U40" s="247"/>
      <c r="V40" s="245"/>
    </row>
    <row r="41" spans="2:22" ht="24.9" customHeight="1" x14ac:dyDescent="0.2">
      <c r="B41" s="211" t="s">
        <v>280</v>
      </c>
      <c r="C41" s="212"/>
      <c r="D41" s="213"/>
      <c r="E41" s="152"/>
      <c r="F41" s="157" t="str">
        <f>IF(E42="","",IF(E42=G42,"△",IF(E42&gt;=G42,"○","×")))</f>
        <v>○</v>
      </c>
      <c r="G41" s="158"/>
      <c r="H41" s="159"/>
      <c r="I41" s="157" t="str">
        <f>IF(H42="","",IF(H42=J42,"△",IF(H42&gt;=J42,"○","×")))</f>
        <v>△</v>
      </c>
      <c r="J41" s="158"/>
      <c r="K41" s="217"/>
      <c r="L41" s="217"/>
      <c r="M41" s="217"/>
      <c r="N41" s="219">
        <f>IF(AND(F41="",I41=""),"",COUNTIF(E41:M41,"○"))</f>
        <v>1</v>
      </c>
      <c r="O41" s="220">
        <f>IF(AND(F41="",I41=""),"",COUNTIF(E41:M41,"△"))</f>
        <v>1</v>
      </c>
      <c r="P41" s="222">
        <f>IF(AND(F41="",I41=""),"",COUNTIF(E41:M41,"×"))</f>
        <v>0</v>
      </c>
      <c r="Q41" s="224">
        <f>IF(N41="","",(N41*3)+(O41*1))</f>
        <v>4</v>
      </c>
      <c r="R41" s="246">
        <f>IF(N41="","",SUM(E42,H42))</f>
        <v>6</v>
      </c>
      <c r="S41" s="246">
        <f>IF(N41="","",SUM(G42,J42))</f>
        <v>0</v>
      </c>
      <c r="T41" s="224">
        <f>IF(N41="","",R41-S41)</f>
        <v>6</v>
      </c>
      <c r="U41" s="247">
        <f>IF(V41="","",RANK(V41,$V37:$V42,0))</f>
        <v>1</v>
      </c>
      <c r="V41" s="245">
        <f>IF(T41="","",$Q41*100+$T41*10+R41)</f>
        <v>466</v>
      </c>
    </row>
    <row r="42" spans="2:22" ht="24.9" customHeight="1" thickBot="1" x14ac:dyDescent="0.25">
      <c r="B42" s="214"/>
      <c r="C42" s="215"/>
      <c r="D42" s="216"/>
      <c r="E42" s="160">
        <v>6</v>
      </c>
      <c r="F42" s="161" t="s">
        <v>171</v>
      </c>
      <c r="G42" s="162">
        <v>0</v>
      </c>
      <c r="H42" s="160">
        <v>0</v>
      </c>
      <c r="I42" s="161" t="s">
        <v>173</v>
      </c>
      <c r="J42" s="162">
        <v>0</v>
      </c>
      <c r="K42" s="218"/>
      <c r="L42" s="218"/>
      <c r="M42" s="218"/>
      <c r="N42" s="203"/>
      <c r="O42" s="221"/>
      <c r="P42" s="223"/>
      <c r="Q42" s="225"/>
      <c r="R42" s="269"/>
      <c r="S42" s="269"/>
      <c r="T42" s="223"/>
      <c r="U42" s="270"/>
      <c r="V42" s="245"/>
    </row>
    <row r="43" spans="2:22" ht="24.9" customHeight="1" thickBot="1" x14ac:dyDescent="0.25"/>
    <row r="44" spans="2:22" ht="24.9" customHeight="1" x14ac:dyDescent="0.2">
      <c r="B44" s="189" t="s">
        <v>182</v>
      </c>
      <c r="C44" s="190"/>
      <c r="D44" s="191"/>
      <c r="E44" s="195" t="str">
        <f>IF(B46="","",B46)</f>
        <v>門池</v>
      </c>
      <c r="F44" s="190"/>
      <c r="G44" s="196"/>
      <c r="H44" s="198" t="str">
        <f>IF(B48="","",B48)</f>
        <v>長泉アミーゴス</v>
      </c>
      <c r="I44" s="199"/>
      <c r="J44" s="200"/>
      <c r="K44" s="204" t="str">
        <f>IF(B50="","",B50)</f>
        <v>パルティーレ</v>
      </c>
      <c r="L44" s="199"/>
      <c r="M44" s="205"/>
      <c r="N44" s="208" t="s">
        <v>164</v>
      </c>
      <c r="O44" s="183" t="s">
        <v>165</v>
      </c>
      <c r="P44" s="183" t="s">
        <v>9</v>
      </c>
      <c r="Q44" s="183" t="s">
        <v>166</v>
      </c>
      <c r="R44" s="183" t="s">
        <v>167</v>
      </c>
      <c r="S44" s="183" t="s">
        <v>168</v>
      </c>
      <c r="T44" s="185" t="s">
        <v>169</v>
      </c>
      <c r="U44" s="187" t="s">
        <v>170</v>
      </c>
    </row>
    <row r="45" spans="2:22" ht="24.9" customHeight="1" thickBot="1" x14ac:dyDescent="0.25">
      <c r="B45" s="192"/>
      <c r="C45" s="193"/>
      <c r="D45" s="194"/>
      <c r="E45" s="192"/>
      <c r="F45" s="193"/>
      <c r="G45" s="197"/>
      <c r="H45" s="201"/>
      <c r="I45" s="202"/>
      <c r="J45" s="203"/>
      <c r="K45" s="206"/>
      <c r="L45" s="202"/>
      <c r="M45" s="207"/>
      <c r="N45" s="209"/>
      <c r="O45" s="184"/>
      <c r="P45" s="184"/>
      <c r="Q45" s="184"/>
      <c r="R45" s="184"/>
      <c r="S45" s="184"/>
      <c r="T45" s="186"/>
      <c r="U45" s="188"/>
    </row>
    <row r="46" spans="2:22" ht="24.9" customHeight="1" x14ac:dyDescent="0.2">
      <c r="B46" s="238" t="s">
        <v>281</v>
      </c>
      <c r="C46" s="258"/>
      <c r="D46" s="259"/>
      <c r="E46" s="263"/>
      <c r="F46" s="264"/>
      <c r="G46" s="265"/>
      <c r="H46" s="145"/>
      <c r="I46" s="146" t="str">
        <f>IF(H47="","",IF(H47=J47,"△",IF(H47&gt;=J47,"○","×")))</f>
        <v>×</v>
      </c>
      <c r="J46" s="147"/>
      <c r="K46" s="148"/>
      <c r="L46" s="146" t="str">
        <f>IF(K47="","",IF(K47=M47,"△",IF(K47&gt;=M47,"○","×")))</f>
        <v>○</v>
      </c>
      <c r="M46" s="148"/>
      <c r="N46" s="200">
        <f>IF(AND(I46="",L46=""),"",COUNTIF(E46:M46,"○"))</f>
        <v>1</v>
      </c>
      <c r="O46" s="267">
        <f>IF(AND(I46="",L46=""),"",COUNTIF(E46:M46,"△"))</f>
        <v>0</v>
      </c>
      <c r="P46" s="267">
        <f>IF(AND(I46="",L46=""),"",COUNTIF(E46:M46,"×"))</f>
        <v>1</v>
      </c>
      <c r="Q46" s="268">
        <f>IF(N46="","",(N46*3)+(O46*1))</f>
        <v>3</v>
      </c>
      <c r="R46" s="268">
        <f>IF(N46="","",SUM(H47,K47))</f>
        <v>4</v>
      </c>
      <c r="S46" s="268">
        <f>IF(N46="","",SUM(J47,M47))</f>
        <v>4</v>
      </c>
      <c r="T46" s="268">
        <f>IF(N46="","",R46-S46)</f>
        <v>0</v>
      </c>
      <c r="U46" s="248">
        <f>IF(V46="","",RANK(V46,$V46:$V51,0))</f>
        <v>1</v>
      </c>
      <c r="V46" s="245">
        <f>IF(T46="","",$Q46*100+$T46*10+R46)</f>
        <v>304</v>
      </c>
    </row>
    <row r="47" spans="2:22" ht="24.9" customHeight="1" x14ac:dyDescent="0.2">
      <c r="B47" s="260"/>
      <c r="C47" s="261"/>
      <c r="D47" s="262"/>
      <c r="E47" s="266"/>
      <c r="F47" s="233"/>
      <c r="G47" s="234"/>
      <c r="H47" s="149">
        <f>IF(G49="","",G49)</f>
        <v>1</v>
      </c>
      <c r="I47" s="150" t="s">
        <v>172</v>
      </c>
      <c r="J47" s="151">
        <f>IF(E49="","",E49)</f>
        <v>2</v>
      </c>
      <c r="K47" s="149">
        <f>IF(G51="","",G51)</f>
        <v>3</v>
      </c>
      <c r="L47" s="150" t="s">
        <v>173</v>
      </c>
      <c r="M47" s="150">
        <f>IF(E51="","",E51)</f>
        <v>2</v>
      </c>
      <c r="N47" s="235"/>
      <c r="O47" s="237"/>
      <c r="P47" s="237"/>
      <c r="Q47" s="227"/>
      <c r="R47" s="227"/>
      <c r="S47" s="227"/>
      <c r="T47" s="227"/>
      <c r="U47" s="249"/>
      <c r="V47" s="245"/>
    </row>
    <row r="48" spans="2:22" ht="24.9" customHeight="1" x14ac:dyDescent="0.2">
      <c r="B48" s="211" t="s">
        <v>282</v>
      </c>
      <c r="C48" s="250"/>
      <c r="D48" s="251"/>
      <c r="E48" s="152"/>
      <c r="F48" s="146" t="str">
        <f>IF(E49="","",IF(E49=G49,"△",IF(E49&gt;=G49,"○","×")))</f>
        <v>○</v>
      </c>
      <c r="G48" s="153"/>
      <c r="H48" s="255"/>
      <c r="I48" s="217"/>
      <c r="J48" s="256"/>
      <c r="K48" s="148"/>
      <c r="L48" s="146" t="str">
        <f>IF(K49="","",IF(K49=M49,"△",IF(K49&gt;=M49,"○","×")))</f>
        <v>×</v>
      </c>
      <c r="M48" s="148"/>
      <c r="N48" s="219">
        <f>IF(AND(F48="",L48=""),"",COUNTIF(E48:M48,"○"))</f>
        <v>1</v>
      </c>
      <c r="O48" s="220">
        <f>IF(AND(F48="",L48=""),"",COUNTIF(E48:M48,"△"))</f>
        <v>0</v>
      </c>
      <c r="P48" s="220">
        <f>IF(AND(F48="",L48=""),"",COUNTIF(E48:M48,"×"))</f>
        <v>1</v>
      </c>
      <c r="Q48" s="246">
        <f>IF(N48="","",(N48*3)+(O48*1))</f>
        <v>3</v>
      </c>
      <c r="R48" s="246">
        <f>IF(N48="","",SUM(E49,K49))</f>
        <v>2</v>
      </c>
      <c r="S48" s="246">
        <f>IF(N48="","",SUM(G49,M49))</f>
        <v>2</v>
      </c>
      <c r="T48" s="246">
        <f>IF(N48="","",R48-S48)</f>
        <v>0</v>
      </c>
      <c r="U48" s="247">
        <f>IF(V48="","",RANK(V48,$V46:$V51,0))</f>
        <v>3</v>
      </c>
      <c r="V48" s="245">
        <f>IF(T48="","",$Q48*100+$T48*10+R48)</f>
        <v>302</v>
      </c>
    </row>
    <row r="49" spans="2:22" ht="24.9" customHeight="1" x14ac:dyDescent="0.2">
      <c r="B49" s="252"/>
      <c r="C49" s="253"/>
      <c r="D49" s="254"/>
      <c r="E49" s="154">
        <v>2</v>
      </c>
      <c r="F49" s="155" t="s">
        <v>172</v>
      </c>
      <c r="G49" s="156">
        <v>1</v>
      </c>
      <c r="H49" s="257"/>
      <c r="I49" s="233"/>
      <c r="J49" s="234"/>
      <c r="K49" s="149">
        <f>IF(J51="","",J51)</f>
        <v>0</v>
      </c>
      <c r="L49" s="150" t="s">
        <v>172</v>
      </c>
      <c r="M49" s="150">
        <f>IF(H51="","",H51)</f>
        <v>1</v>
      </c>
      <c r="N49" s="235"/>
      <c r="O49" s="237"/>
      <c r="P49" s="237"/>
      <c r="Q49" s="227"/>
      <c r="R49" s="227"/>
      <c r="S49" s="227"/>
      <c r="T49" s="227"/>
      <c r="U49" s="247"/>
      <c r="V49" s="245"/>
    </row>
    <row r="50" spans="2:22" ht="24.9" customHeight="1" x14ac:dyDescent="0.2">
      <c r="B50" s="211" t="s">
        <v>283</v>
      </c>
      <c r="C50" s="250"/>
      <c r="D50" s="251"/>
      <c r="E50" s="152"/>
      <c r="F50" s="157" t="str">
        <f>IF(E51="","",IF(E51=G51,"△",IF(E51&gt;=G51,"○","×")))</f>
        <v>×</v>
      </c>
      <c r="G50" s="158"/>
      <c r="H50" s="159"/>
      <c r="I50" s="157" t="str">
        <f>IF(H51="","",IF(H51=J51,"△",IF(H51&gt;=J51,"○","×")))</f>
        <v>○</v>
      </c>
      <c r="J50" s="158"/>
      <c r="K50" s="255"/>
      <c r="L50" s="217"/>
      <c r="M50" s="274"/>
      <c r="N50" s="219">
        <f>IF(AND(F50="",I50=""),"",COUNTIF(E50:M50,"○"))</f>
        <v>1</v>
      </c>
      <c r="O50" s="220">
        <f>IF(AND(F50="",I50=""),"",COUNTIF(E50:M50,"△"))</f>
        <v>0</v>
      </c>
      <c r="P50" s="220">
        <f>IF(AND(F50="",I50=""),"",COUNTIF(E50:M50,"×"))</f>
        <v>1</v>
      </c>
      <c r="Q50" s="246">
        <f>IF(N50="","",(N50*3)+(O50*1))</f>
        <v>3</v>
      </c>
      <c r="R50" s="246">
        <f>IF(N50="","",SUM(E51,H51))</f>
        <v>3</v>
      </c>
      <c r="S50" s="246">
        <f>IF(N50="","",SUM(G51,J51))</f>
        <v>3</v>
      </c>
      <c r="T50" s="246">
        <f>IF(N50="","",R50-S50)</f>
        <v>0</v>
      </c>
      <c r="U50" s="247">
        <f>IF(V50="","",RANK(V50,$V46:$V51,0))</f>
        <v>2</v>
      </c>
      <c r="V50" s="245">
        <f>IF(T50="","",$Q50*100+$T50*10+R50)</f>
        <v>303</v>
      </c>
    </row>
    <row r="51" spans="2:22" ht="24.9" customHeight="1" thickBot="1" x14ac:dyDescent="0.25">
      <c r="B51" s="271"/>
      <c r="C51" s="272"/>
      <c r="D51" s="273"/>
      <c r="E51" s="160">
        <v>2</v>
      </c>
      <c r="F51" s="161" t="s">
        <v>171</v>
      </c>
      <c r="G51" s="162">
        <v>3</v>
      </c>
      <c r="H51" s="160">
        <v>1</v>
      </c>
      <c r="I51" s="161" t="s">
        <v>173</v>
      </c>
      <c r="J51" s="162">
        <v>0</v>
      </c>
      <c r="K51" s="275"/>
      <c r="L51" s="218"/>
      <c r="M51" s="276"/>
      <c r="N51" s="203"/>
      <c r="O51" s="221"/>
      <c r="P51" s="221"/>
      <c r="Q51" s="269"/>
      <c r="R51" s="269"/>
      <c r="S51" s="269"/>
      <c r="T51" s="269"/>
      <c r="U51" s="270"/>
      <c r="V51" s="245"/>
    </row>
    <row r="52" spans="2:22" ht="24.9" customHeight="1" x14ac:dyDescent="0.2"/>
    <row r="53" spans="2:22" ht="24.9" customHeight="1" x14ac:dyDescent="0.2">
      <c r="B53" s="163" t="s">
        <v>183</v>
      </c>
      <c r="C53" s="277" t="s">
        <v>184</v>
      </c>
      <c r="D53" s="278"/>
      <c r="E53" s="278"/>
      <c r="F53" s="278"/>
      <c r="G53" s="278" t="s">
        <v>188</v>
      </c>
      <c r="H53" s="278"/>
      <c r="I53" s="278"/>
      <c r="J53" s="278"/>
      <c r="K53" s="278"/>
      <c r="L53" s="278"/>
      <c r="M53" s="278"/>
      <c r="N53" s="278" t="s">
        <v>189</v>
      </c>
      <c r="O53" s="278"/>
      <c r="P53" s="278"/>
      <c r="R53" s="137" t="s">
        <v>209</v>
      </c>
    </row>
    <row r="54" spans="2:22" ht="35.1" customHeight="1" x14ac:dyDescent="0.2">
      <c r="B54" s="163" t="s">
        <v>185</v>
      </c>
      <c r="C54" s="279" t="s">
        <v>186</v>
      </c>
      <c r="D54" s="280"/>
      <c r="E54" s="280"/>
      <c r="F54" s="277"/>
      <c r="G54" s="278" t="str">
        <f>B37</f>
        <v>北上</v>
      </c>
      <c r="H54" s="278"/>
      <c r="I54" s="164">
        <f>G40</f>
        <v>1</v>
      </c>
      <c r="J54" s="163" t="s">
        <v>187</v>
      </c>
      <c r="K54" s="164">
        <f>E40</f>
        <v>5</v>
      </c>
      <c r="L54" s="281" t="str">
        <f>B39</f>
        <v>デルヴィエント沼津</v>
      </c>
      <c r="M54" s="281"/>
      <c r="N54" s="278" t="str">
        <f>B46</f>
        <v>門池</v>
      </c>
      <c r="O54" s="278"/>
      <c r="P54" s="278"/>
      <c r="R54" s="165" t="s">
        <v>210</v>
      </c>
      <c r="S54" s="291" t="s">
        <v>383</v>
      </c>
      <c r="T54" s="291"/>
      <c r="U54" s="291"/>
    </row>
    <row r="55" spans="2:22" ht="35.1" customHeight="1" x14ac:dyDescent="0.2">
      <c r="B55" s="163" t="s">
        <v>190</v>
      </c>
      <c r="C55" s="279" t="s">
        <v>198</v>
      </c>
      <c r="D55" s="280"/>
      <c r="E55" s="280"/>
      <c r="F55" s="277"/>
      <c r="G55" s="278" t="str">
        <f>B46</f>
        <v>門池</v>
      </c>
      <c r="H55" s="278"/>
      <c r="I55" s="164">
        <f>G49</f>
        <v>1</v>
      </c>
      <c r="J55" s="163" t="s">
        <v>187</v>
      </c>
      <c r="K55" s="164">
        <f>E49</f>
        <v>2</v>
      </c>
      <c r="L55" s="281" t="str">
        <f>B48</f>
        <v>長泉アミーゴス</v>
      </c>
      <c r="M55" s="281"/>
      <c r="N55" s="278" t="str">
        <f>B37</f>
        <v>北上</v>
      </c>
      <c r="O55" s="278"/>
      <c r="P55" s="278"/>
      <c r="R55" s="166" t="s">
        <v>211</v>
      </c>
      <c r="S55" s="280" t="s">
        <v>384</v>
      </c>
      <c r="T55" s="280"/>
      <c r="U55" s="280"/>
    </row>
    <row r="56" spans="2:22" ht="35.1" customHeight="1" x14ac:dyDescent="0.2">
      <c r="B56" s="163" t="s">
        <v>191</v>
      </c>
      <c r="C56" s="279" t="s">
        <v>199</v>
      </c>
      <c r="D56" s="280"/>
      <c r="E56" s="280"/>
      <c r="F56" s="277"/>
      <c r="G56" s="281" t="str">
        <f>B39</f>
        <v>デルヴィエント沼津</v>
      </c>
      <c r="H56" s="281"/>
      <c r="I56" s="164">
        <f>J42</f>
        <v>0</v>
      </c>
      <c r="J56" s="163" t="s">
        <v>187</v>
      </c>
      <c r="K56" s="164">
        <f>H42</f>
        <v>0</v>
      </c>
      <c r="L56" s="281" t="str">
        <f>B41</f>
        <v>富士根南</v>
      </c>
      <c r="M56" s="281"/>
      <c r="N56" s="278" t="str">
        <f>B48</f>
        <v>長泉アミーゴス</v>
      </c>
      <c r="O56" s="278"/>
      <c r="P56" s="278"/>
      <c r="R56" s="166" t="s">
        <v>212</v>
      </c>
      <c r="S56" s="280" t="s">
        <v>354</v>
      </c>
      <c r="T56" s="280"/>
      <c r="U56" s="280"/>
    </row>
    <row r="57" spans="2:22" ht="35.1" customHeight="1" x14ac:dyDescent="0.2">
      <c r="B57" s="163" t="s">
        <v>192</v>
      </c>
      <c r="C57" s="279" t="s">
        <v>200</v>
      </c>
      <c r="D57" s="280"/>
      <c r="E57" s="280"/>
      <c r="F57" s="277"/>
      <c r="G57" s="281" t="str">
        <f>B48</f>
        <v>長泉アミーゴス</v>
      </c>
      <c r="H57" s="281"/>
      <c r="I57" s="164">
        <f>J51</f>
        <v>0</v>
      </c>
      <c r="J57" s="163" t="s">
        <v>187</v>
      </c>
      <c r="K57" s="164">
        <f>H51</f>
        <v>1</v>
      </c>
      <c r="L57" s="281" t="str">
        <f>B50</f>
        <v>パルティーレ</v>
      </c>
      <c r="M57" s="281"/>
      <c r="N57" s="278" t="str">
        <f>B39</f>
        <v>デルヴィエント沼津</v>
      </c>
      <c r="O57" s="278"/>
      <c r="P57" s="278"/>
      <c r="R57" s="166" t="s">
        <v>213</v>
      </c>
      <c r="S57" s="280" t="s">
        <v>355</v>
      </c>
      <c r="T57" s="280"/>
      <c r="U57" s="280"/>
    </row>
    <row r="58" spans="2:22" ht="35.1" customHeight="1" x14ac:dyDescent="0.2">
      <c r="B58" s="163" t="s">
        <v>193</v>
      </c>
      <c r="C58" s="279" t="s">
        <v>201</v>
      </c>
      <c r="D58" s="280"/>
      <c r="E58" s="280"/>
      <c r="F58" s="277"/>
      <c r="G58" s="281" t="str">
        <f>B41</f>
        <v>富士根南</v>
      </c>
      <c r="H58" s="281"/>
      <c r="I58" s="164">
        <f>E42</f>
        <v>6</v>
      </c>
      <c r="J58" s="163" t="s">
        <v>187</v>
      </c>
      <c r="K58" s="164">
        <f>G42</f>
        <v>0</v>
      </c>
      <c r="L58" s="278" t="str">
        <f>B37</f>
        <v>北上</v>
      </c>
      <c r="M58" s="278"/>
      <c r="N58" s="278" t="str">
        <f>B50</f>
        <v>パルティーレ</v>
      </c>
      <c r="O58" s="278"/>
      <c r="P58" s="278"/>
      <c r="R58" s="166" t="s">
        <v>214</v>
      </c>
      <c r="S58" s="280" t="s">
        <v>346</v>
      </c>
      <c r="T58" s="280"/>
      <c r="U58" s="280"/>
    </row>
    <row r="59" spans="2:22" ht="35.1" customHeight="1" x14ac:dyDescent="0.2">
      <c r="B59" s="163" t="s">
        <v>194</v>
      </c>
      <c r="C59" s="279" t="s">
        <v>202</v>
      </c>
      <c r="D59" s="280"/>
      <c r="E59" s="280"/>
      <c r="F59" s="277"/>
      <c r="G59" s="281" t="str">
        <f>B50</f>
        <v>パルティーレ</v>
      </c>
      <c r="H59" s="281"/>
      <c r="I59" s="164">
        <f>E51</f>
        <v>2</v>
      </c>
      <c r="J59" s="163" t="s">
        <v>187</v>
      </c>
      <c r="K59" s="164">
        <f>G51</f>
        <v>3</v>
      </c>
      <c r="L59" s="278" t="str">
        <f>B46</f>
        <v>門池</v>
      </c>
      <c r="M59" s="278"/>
      <c r="N59" s="278" t="str">
        <f>B41</f>
        <v>富士根南</v>
      </c>
      <c r="O59" s="278"/>
      <c r="P59" s="278"/>
      <c r="R59" s="166" t="s">
        <v>215</v>
      </c>
      <c r="S59" s="280" t="s">
        <v>347</v>
      </c>
      <c r="T59" s="280"/>
      <c r="U59" s="280"/>
    </row>
    <row r="60" spans="2:22" ht="35.1" customHeight="1" x14ac:dyDescent="0.2">
      <c r="B60" s="163" t="s">
        <v>195</v>
      </c>
      <c r="C60" s="279" t="s">
        <v>203</v>
      </c>
      <c r="D60" s="280"/>
      <c r="E60" s="280"/>
      <c r="F60" s="277"/>
      <c r="G60" s="293" t="s">
        <v>299</v>
      </c>
      <c r="H60" s="283"/>
      <c r="I60" s="164">
        <v>1</v>
      </c>
      <c r="J60" s="163" t="s">
        <v>187</v>
      </c>
      <c r="K60" s="164">
        <v>1</v>
      </c>
      <c r="L60" s="312" t="s">
        <v>327</v>
      </c>
      <c r="M60" s="313"/>
      <c r="N60" s="290" t="s">
        <v>238</v>
      </c>
      <c r="O60" s="290"/>
      <c r="P60" s="290"/>
    </row>
    <row r="61" spans="2:22" ht="35.1" customHeight="1" x14ac:dyDescent="0.2">
      <c r="B61" s="163" t="s">
        <v>196</v>
      </c>
      <c r="C61" s="279" t="s">
        <v>204</v>
      </c>
      <c r="D61" s="280"/>
      <c r="E61" s="280"/>
      <c r="F61" s="277"/>
      <c r="G61" s="286" t="s">
        <v>300</v>
      </c>
      <c r="H61" s="285"/>
      <c r="I61" s="164">
        <v>0</v>
      </c>
      <c r="J61" s="163" t="s">
        <v>187</v>
      </c>
      <c r="K61" s="164">
        <v>1</v>
      </c>
      <c r="L61" s="289" t="s">
        <v>328</v>
      </c>
      <c r="M61" s="288"/>
      <c r="N61" s="290" t="s">
        <v>239</v>
      </c>
      <c r="O61" s="290"/>
      <c r="P61" s="290"/>
      <c r="R61" s="137" t="s">
        <v>259</v>
      </c>
    </row>
    <row r="62" spans="2:22" ht="35.1" customHeight="1" x14ac:dyDescent="0.2">
      <c r="B62" s="163" t="s">
        <v>197</v>
      </c>
      <c r="C62" s="279" t="s">
        <v>205</v>
      </c>
      <c r="D62" s="280"/>
      <c r="E62" s="280"/>
      <c r="F62" s="277"/>
      <c r="G62" s="282" t="s">
        <v>301</v>
      </c>
      <c r="H62" s="283"/>
      <c r="I62" s="164">
        <v>8</v>
      </c>
      <c r="J62" s="163" t="s">
        <v>187</v>
      </c>
      <c r="K62" s="164">
        <v>0</v>
      </c>
      <c r="L62" s="287" t="s">
        <v>329</v>
      </c>
      <c r="M62" s="288"/>
      <c r="N62" s="290" t="s">
        <v>196</v>
      </c>
      <c r="O62" s="290"/>
      <c r="P62" s="290"/>
    </row>
    <row r="63" spans="2:22" ht="24.9" customHeight="1" x14ac:dyDescent="0.2"/>
    <row r="64" spans="2:22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</sheetData>
  <mergeCells count="274">
    <mergeCell ref="V37:V38"/>
    <mergeCell ref="V39:V40"/>
    <mergeCell ref="V41:V42"/>
    <mergeCell ref="V46:V47"/>
    <mergeCell ref="V48:V49"/>
    <mergeCell ref="V50:V51"/>
    <mergeCell ref="V15:V16"/>
    <mergeCell ref="V17:V18"/>
    <mergeCell ref="V19:V20"/>
    <mergeCell ref="S59:U59"/>
    <mergeCell ref="S23:U23"/>
    <mergeCell ref="S24:U24"/>
    <mergeCell ref="S25:U25"/>
    <mergeCell ref="S26:U26"/>
    <mergeCell ref="S27:U27"/>
    <mergeCell ref="S28:U28"/>
    <mergeCell ref="S54:U54"/>
    <mergeCell ref="S55:U55"/>
    <mergeCell ref="S56:U56"/>
    <mergeCell ref="U46:U47"/>
    <mergeCell ref="U41:U42"/>
    <mergeCell ref="S44:S45"/>
    <mergeCell ref="T44:T45"/>
    <mergeCell ref="U44:U45"/>
    <mergeCell ref="U37:U38"/>
    <mergeCell ref="U39:U40"/>
    <mergeCell ref="C62:F62"/>
    <mergeCell ref="G62:H62"/>
    <mergeCell ref="L62:M62"/>
    <mergeCell ref="N62:P62"/>
    <mergeCell ref="C60:F60"/>
    <mergeCell ref="G60:H60"/>
    <mergeCell ref="L60:M60"/>
    <mergeCell ref="N60:P60"/>
    <mergeCell ref="C61:F61"/>
    <mergeCell ref="G61:H61"/>
    <mergeCell ref="L61:M61"/>
    <mergeCell ref="N61:P61"/>
    <mergeCell ref="C59:F59"/>
    <mergeCell ref="G59:H59"/>
    <mergeCell ref="L59:M59"/>
    <mergeCell ref="N59:P59"/>
    <mergeCell ref="C56:F56"/>
    <mergeCell ref="G56:H56"/>
    <mergeCell ref="L56:M56"/>
    <mergeCell ref="N56:P56"/>
    <mergeCell ref="C57:F57"/>
    <mergeCell ref="G57:H57"/>
    <mergeCell ref="L57:M57"/>
    <mergeCell ref="N57:P57"/>
    <mergeCell ref="C55:F55"/>
    <mergeCell ref="G55:H55"/>
    <mergeCell ref="L55:M55"/>
    <mergeCell ref="N55:P55"/>
    <mergeCell ref="S50:S51"/>
    <mergeCell ref="C53:F53"/>
    <mergeCell ref="G53:M53"/>
    <mergeCell ref="N53:P53"/>
    <mergeCell ref="C58:F58"/>
    <mergeCell ref="G58:H58"/>
    <mergeCell ref="L58:M58"/>
    <mergeCell ref="N58:P58"/>
    <mergeCell ref="N50:N51"/>
    <mergeCell ref="O50:O51"/>
    <mergeCell ref="P50:P51"/>
    <mergeCell ref="Q50:Q51"/>
    <mergeCell ref="R50:R51"/>
    <mergeCell ref="C54:F54"/>
    <mergeCell ref="G54:H54"/>
    <mergeCell ref="L54:M54"/>
    <mergeCell ref="N54:P54"/>
    <mergeCell ref="S57:U57"/>
    <mergeCell ref="S58:U58"/>
    <mergeCell ref="B48:D49"/>
    <mergeCell ref="H48:J49"/>
    <mergeCell ref="N48:N49"/>
    <mergeCell ref="O48:O49"/>
    <mergeCell ref="P48:P49"/>
    <mergeCell ref="Q48:Q49"/>
    <mergeCell ref="R48:R49"/>
    <mergeCell ref="T50:T51"/>
    <mergeCell ref="U50:U51"/>
    <mergeCell ref="S48:S49"/>
    <mergeCell ref="T48:T49"/>
    <mergeCell ref="U48:U49"/>
    <mergeCell ref="B50:D51"/>
    <mergeCell ref="K50:M51"/>
    <mergeCell ref="B46:D47"/>
    <mergeCell ref="E46:G47"/>
    <mergeCell ref="N46:N47"/>
    <mergeCell ref="O46:O47"/>
    <mergeCell ref="P46:P47"/>
    <mergeCell ref="Q46:Q47"/>
    <mergeCell ref="R46:R47"/>
    <mergeCell ref="S46:S47"/>
    <mergeCell ref="T46:T47"/>
    <mergeCell ref="B44:D45"/>
    <mergeCell ref="E44:G45"/>
    <mergeCell ref="H44:J45"/>
    <mergeCell ref="K44:M45"/>
    <mergeCell ref="N44:N45"/>
    <mergeCell ref="O44:O45"/>
    <mergeCell ref="P44:P45"/>
    <mergeCell ref="Q44:Q45"/>
    <mergeCell ref="R44:R45"/>
    <mergeCell ref="B41:D42"/>
    <mergeCell ref="K41:M42"/>
    <mergeCell ref="N41:N42"/>
    <mergeCell ref="O41:O42"/>
    <mergeCell ref="P41:P42"/>
    <mergeCell ref="Q41:Q42"/>
    <mergeCell ref="R41:R42"/>
    <mergeCell ref="S41:S42"/>
    <mergeCell ref="T41:T42"/>
    <mergeCell ref="B39:D40"/>
    <mergeCell ref="H39:J40"/>
    <mergeCell ref="N39:N40"/>
    <mergeCell ref="O39:O40"/>
    <mergeCell ref="P39:P40"/>
    <mergeCell ref="Q39:Q40"/>
    <mergeCell ref="R39:R40"/>
    <mergeCell ref="S39:S40"/>
    <mergeCell ref="T39:T40"/>
    <mergeCell ref="B37:D38"/>
    <mergeCell ref="E37:G38"/>
    <mergeCell ref="N37:N38"/>
    <mergeCell ref="O37:O38"/>
    <mergeCell ref="P37:P38"/>
    <mergeCell ref="Q37:Q38"/>
    <mergeCell ref="R37:R38"/>
    <mergeCell ref="S37:S38"/>
    <mergeCell ref="T37:T38"/>
    <mergeCell ref="C31:F31"/>
    <mergeCell ref="G31:H31"/>
    <mergeCell ref="L31:M31"/>
    <mergeCell ref="N31:P31"/>
    <mergeCell ref="S34:U34"/>
    <mergeCell ref="B35:D36"/>
    <mergeCell ref="E35:G36"/>
    <mergeCell ref="H35:J36"/>
    <mergeCell ref="K35:M36"/>
    <mergeCell ref="N35:N36"/>
    <mergeCell ref="F33:K33"/>
    <mergeCell ref="U35:U36"/>
    <mergeCell ref="O35:O36"/>
    <mergeCell ref="P35:P36"/>
    <mergeCell ref="Q35:Q36"/>
    <mergeCell ref="R35:R36"/>
    <mergeCell ref="S35:S36"/>
    <mergeCell ref="T35:T36"/>
    <mergeCell ref="C29:F29"/>
    <mergeCell ref="G29:H29"/>
    <mergeCell ref="L29:M29"/>
    <mergeCell ref="N29:P29"/>
    <mergeCell ref="C30:F30"/>
    <mergeCell ref="G30:H30"/>
    <mergeCell ref="L30:M30"/>
    <mergeCell ref="N30:P30"/>
    <mergeCell ref="C27:F27"/>
    <mergeCell ref="G27:H27"/>
    <mergeCell ref="L27:M27"/>
    <mergeCell ref="N27:P27"/>
    <mergeCell ref="C28:F28"/>
    <mergeCell ref="G28:H28"/>
    <mergeCell ref="L28:M28"/>
    <mergeCell ref="N28:P28"/>
    <mergeCell ref="C25:F25"/>
    <mergeCell ref="G25:H25"/>
    <mergeCell ref="L25:M25"/>
    <mergeCell ref="N25:P25"/>
    <mergeCell ref="C26:F26"/>
    <mergeCell ref="G26:H26"/>
    <mergeCell ref="L26:M26"/>
    <mergeCell ref="N26:P26"/>
    <mergeCell ref="C23:F23"/>
    <mergeCell ref="G23:H23"/>
    <mergeCell ref="L23:M23"/>
    <mergeCell ref="N23:P23"/>
    <mergeCell ref="C24:F24"/>
    <mergeCell ref="G24:H24"/>
    <mergeCell ref="L24:M24"/>
    <mergeCell ref="N24:P24"/>
    <mergeCell ref="R19:R20"/>
    <mergeCell ref="S19:S20"/>
    <mergeCell ref="T19:T20"/>
    <mergeCell ref="U19:U20"/>
    <mergeCell ref="C22:F22"/>
    <mergeCell ref="G22:M22"/>
    <mergeCell ref="N22:P22"/>
    <mergeCell ref="R17:R18"/>
    <mergeCell ref="S17:S18"/>
    <mergeCell ref="T17:T18"/>
    <mergeCell ref="U17:U18"/>
    <mergeCell ref="B19:D20"/>
    <mergeCell ref="K19:M20"/>
    <mergeCell ref="N19:N20"/>
    <mergeCell ref="O19:O20"/>
    <mergeCell ref="P19:P20"/>
    <mergeCell ref="Q19:Q20"/>
    <mergeCell ref="R15:R16"/>
    <mergeCell ref="S15:S16"/>
    <mergeCell ref="T15:T16"/>
    <mergeCell ref="U15:U16"/>
    <mergeCell ref="B17:D18"/>
    <mergeCell ref="H17:J18"/>
    <mergeCell ref="N17:N18"/>
    <mergeCell ref="O17:O18"/>
    <mergeCell ref="P17:P18"/>
    <mergeCell ref="Q17:Q18"/>
    <mergeCell ref="B15:D16"/>
    <mergeCell ref="E15:G16"/>
    <mergeCell ref="N15:N16"/>
    <mergeCell ref="O15:O16"/>
    <mergeCell ref="P15:P16"/>
    <mergeCell ref="Q15:Q16"/>
    <mergeCell ref="P13:P14"/>
    <mergeCell ref="Q13:Q14"/>
    <mergeCell ref="R13:R14"/>
    <mergeCell ref="S13:S14"/>
    <mergeCell ref="T13:T14"/>
    <mergeCell ref="U13:U14"/>
    <mergeCell ref="B13:D14"/>
    <mergeCell ref="E13:G14"/>
    <mergeCell ref="H13:J14"/>
    <mergeCell ref="K13:M14"/>
    <mergeCell ref="N13:N14"/>
    <mergeCell ref="O13:O14"/>
    <mergeCell ref="S10:S11"/>
    <mergeCell ref="T10:T11"/>
    <mergeCell ref="U10:U11"/>
    <mergeCell ref="V10:V11"/>
    <mergeCell ref="R8:R9"/>
    <mergeCell ref="S8:S9"/>
    <mergeCell ref="T8:T9"/>
    <mergeCell ref="U8:U9"/>
    <mergeCell ref="V8:V9"/>
    <mergeCell ref="V6:V7"/>
    <mergeCell ref="B8:D9"/>
    <mergeCell ref="H8:J9"/>
    <mergeCell ref="N8:N9"/>
    <mergeCell ref="O8:O9"/>
    <mergeCell ref="P8:P9"/>
    <mergeCell ref="Q8:Q9"/>
    <mergeCell ref="B6:D7"/>
    <mergeCell ref="E6:G7"/>
    <mergeCell ref="N6:N7"/>
    <mergeCell ref="O6:O7"/>
    <mergeCell ref="P6:P7"/>
    <mergeCell ref="Q6:Q7"/>
    <mergeCell ref="R6:R7"/>
    <mergeCell ref="B10:D11"/>
    <mergeCell ref="K10:M11"/>
    <mergeCell ref="N10:N11"/>
    <mergeCell ref="O10:O11"/>
    <mergeCell ref="P10:P11"/>
    <mergeCell ref="Q10:Q11"/>
    <mergeCell ref="R10:R11"/>
    <mergeCell ref="F2:K2"/>
    <mergeCell ref="S3:U3"/>
    <mergeCell ref="B4:D5"/>
    <mergeCell ref="E4:G5"/>
    <mergeCell ref="H4:J5"/>
    <mergeCell ref="K4:M5"/>
    <mergeCell ref="N4:N5"/>
    <mergeCell ref="O4:O5"/>
    <mergeCell ref="P4:P5"/>
    <mergeCell ref="Q4:Q5"/>
    <mergeCell ref="R4:R5"/>
    <mergeCell ref="S4:S5"/>
    <mergeCell ref="T4:T5"/>
    <mergeCell ref="U4:U5"/>
    <mergeCell ref="S6:S7"/>
    <mergeCell ref="T6:T7"/>
    <mergeCell ref="U6:U7"/>
  </mergeCells>
  <phoneticPr fontId="3"/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abSelected="1" topLeftCell="A7" workbookViewId="0">
      <selection activeCell="A2" sqref="A2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2.35" customHeight="1" thickTop="1" x14ac:dyDescent="0.2">
      <c r="A2" s="133" t="s">
        <v>336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31</v>
      </c>
      <c r="C13" s="101"/>
      <c r="D13" s="102"/>
      <c r="E13" s="103" t="s">
        <v>32</v>
      </c>
      <c r="F13" s="100" t="s">
        <v>33</v>
      </c>
      <c r="G13" s="101"/>
      <c r="H13" s="102"/>
      <c r="I13" s="100" t="s">
        <v>34</v>
      </c>
      <c r="J13" s="104" t="s">
        <v>35</v>
      </c>
      <c r="K13" s="105"/>
      <c r="L13" s="106"/>
      <c r="M13" s="100" t="s">
        <v>36</v>
      </c>
      <c r="N13" s="104" t="s">
        <v>37</v>
      </c>
      <c r="O13" s="101"/>
      <c r="P13" s="102"/>
      <c r="Q13" s="103" t="s">
        <v>38</v>
      </c>
    </row>
    <row r="14" spans="1:17" ht="30" customHeight="1" x14ac:dyDescent="0.2">
      <c r="A14" s="2"/>
      <c r="B14" s="338" t="str">
        <f>予選AB!S23</f>
        <v>玉穂</v>
      </c>
      <c r="C14" s="338"/>
      <c r="D14" s="338" t="str">
        <f>予選EF!S23</f>
        <v>アスル沼津</v>
      </c>
      <c r="E14" s="338"/>
      <c r="F14" s="338" t="str">
        <f>予選CD!S23</f>
        <v>長岡京W</v>
      </c>
      <c r="G14" s="338"/>
      <c r="H14" s="338" t="str">
        <f>予選GH!S23</f>
        <v>プログレッソ富士宮</v>
      </c>
      <c r="I14" s="338"/>
      <c r="J14" s="338" t="str">
        <f>予選AB!S54</f>
        <v>大富士</v>
      </c>
      <c r="K14" s="338"/>
      <c r="L14" s="338" t="str">
        <f>予選EF!S54</f>
        <v>ALA裾野</v>
      </c>
      <c r="M14" s="338"/>
      <c r="N14" s="338" t="str">
        <f>予選CD!S54</f>
        <v>長岡京G</v>
      </c>
      <c r="O14" s="338"/>
      <c r="P14" s="338" t="str">
        <f>予選GH!S54</f>
        <v>富士根南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46</v>
      </c>
      <c r="D20" s="346" t="str">
        <f>I3</f>
        <v/>
      </c>
      <c r="E20" s="346"/>
      <c r="F20" s="114" t="s">
        <v>47</v>
      </c>
      <c r="G20" s="346" t="str">
        <f>IF(E4="","",IF(E4+F5&lt;N4+M5,D5,N5))</f>
        <v/>
      </c>
      <c r="H20" s="347"/>
      <c r="I20" s="114" t="s">
        <v>48</v>
      </c>
      <c r="J20" s="332" t="str">
        <f>IF(C7="","",IF(C7+D8&lt;H7+G8,B8,H8))</f>
        <v/>
      </c>
      <c r="K20" s="348"/>
      <c r="L20" s="114" t="s">
        <v>49</v>
      </c>
      <c r="M20" s="340"/>
      <c r="N20" s="340"/>
      <c r="O20" s="114" t="s">
        <v>158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48</v>
      </c>
      <c r="J21" s="340" t="str">
        <f>IF(K7="","",IF(K7+L8&lt;P7+O8,J8,P8))</f>
        <v/>
      </c>
      <c r="K21" s="340"/>
      <c r="L21" s="114" t="s">
        <v>49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158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32.1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玉穂</v>
      </c>
      <c r="E25" s="18" t="s">
        <v>11</v>
      </c>
      <c r="F25" s="177" t="str">
        <f>D14</f>
        <v>アスル沼津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長岡京W</v>
      </c>
      <c r="E26" s="18" t="s">
        <v>13</v>
      </c>
      <c r="F26" s="178" t="str">
        <f>H14</f>
        <v>プログレッソ富士宮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大富士</v>
      </c>
      <c r="E27" s="18" t="s">
        <v>13</v>
      </c>
      <c r="F27" s="178" t="str">
        <f>L14</f>
        <v>ALA裾野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長岡京G</v>
      </c>
      <c r="E28" s="18" t="s">
        <v>17</v>
      </c>
      <c r="F28" s="178" t="str">
        <f>P14</f>
        <v>富士根南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G32:H32"/>
    <mergeCell ref="G33:H33"/>
    <mergeCell ref="D34:R34"/>
    <mergeCell ref="G29:H29"/>
    <mergeCell ref="G30:H30"/>
    <mergeCell ref="G31:H31"/>
    <mergeCell ref="G26:H26"/>
    <mergeCell ref="G27:H27"/>
    <mergeCell ref="G28:H28"/>
    <mergeCell ref="G24:H24"/>
    <mergeCell ref="I24:K24"/>
    <mergeCell ref="L24:N24"/>
    <mergeCell ref="G25:H25"/>
    <mergeCell ref="D20:E20"/>
    <mergeCell ref="G20:H20"/>
    <mergeCell ref="J20:K20"/>
    <mergeCell ref="M20:N20"/>
    <mergeCell ref="P20:Q20"/>
    <mergeCell ref="J21:K21"/>
    <mergeCell ref="M21:N21"/>
    <mergeCell ref="P21:Q21"/>
    <mergeCell ref="L14:M15"/>
    <mergeCell ref="N14:O15"/>
    <mergeCell ref="P14:Q15"/>
    <mergeCell ref="D17:G17"/>
    <mergeCell ref="L17:O17"/>
    <mergeCell ref="B19:C19"/>
    <mergeCell ref="P8:Q8"/>
    <mergeCell ref="C11:D11"/>
    <mergeCell ref="G11:H11"/>
    <mergeCell ref="K11:L11"/>
    <mergeCell ref="O11:P11"/>
    <mergeCell ref="B14:C15"/>
    <mergeCell ref="D14:E15"/>
    <mergeCell ref="F14:G15"/>
    <mergeCell ref="H14:I15"/>
    <mergeCell ref="J14:K15"/>
    <mergeCell ref="I3:J3"/>
    <mergeCell ref="D5:E5"/>
    <mergeCell ref="I5:J5"/>
    <mergeCell ref="N5:O5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4"/>
  <sheetViews>
    <sheetView workbookViewId="0">
      <selection activeCell="A2" sqref="A2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0.4" customHeight="1" thickTop="1" x14ac:dyDescent="0.2">
      <c r="A2" s="133" t="s">
        <v>337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57</v>
      </c>
      <c r="C13" s="101"/>
      <c r="D13" s="102"/>
      <c r="E13" s="103" t="s">
        <v>58</v>
      </c>
      <c r="F13" s="100" t="s">
        <v>59</v>
      </c>
      <c r="G13" s="101"/>
      <c r="H13" s="102"/>
      <c r="I13" s="100" t="s">
        <v>60</v>
      </c>
      <c r="J13" s="104" t="s">
        <v>61</v>
      </c>
      <c r="K13" s="105"/>
      <c r="L13" s="106"/>
      <c r="M13" s="100" t="s">
        <v>62</v>
      </c>
      <c r="N13" s="104" t="s">
        <v>63</v>
      </c>
      <c r="O13" s="101"/>
      <c r="P13" s="102"/>
      <c r="Q13" s="103" t="s">
        <v>64</v>
      </c>
    </row>
    <row r="14" spans="1:17" ht="30" customHeight="1" x14ac:dyDescent="0.2">
      <c r="A14" s="2"/>
      <c r="B14" s="338" t="str">
        <f>予選AB!S24</f>
        <v>アスル御殿場</v>
      </c>
      <c r="C14" s="338"/>
      <c r="D14" s="338" t="str">
        <f>予選EF!S24</f>
        <v>YSGEM</v>
      </c>
      <c r="E14" s="338"/>
      <c r="F14" s="338" t="str">
        <f>予選CD!S24</f>
        <v>長岡</v>
      </c>
      <c r="G14" s="338"/>
      <c r="H14" s="338" t="str">
        <f>予選GH!S24</f>
        <v>AMIGOS</v>
      </c>
      <c r="I14" s="338"/>
      <c r="J14" s="338" t="str">
        <f>予選AB!S55</f>
        <v>高洲南</v>
      </c>
      <c r="K14" s="338"/>
      <c r="L14" s="338" t="str">
        <f>予選EF!S55</f>
        <v>FC小田原</v>
      </c>
      <c r="M14" s="338"/>
      <c r="N14" s="338" t="str">
        <f>予選CD!S55</f>
        <v>FACT</v>
      </c>
      <c r="O14" s="338"/>
      <c r="P14" s="338" t="str">
        <f>予選GH!S55</f>
        <v>門池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159</v>
      </c>
      <c r="D20" s="346" t="str">
        <f>I3</f>
        <v/>
      </c>
      <c r="E20" s="346"/>
      <c r="F20" s="114" t="s">
        <v>160</v>
      </c>
      <c r="G20" s="346" t="str">
        <f>IF(E4="","",IF(E4+F5&lt;N4+M5,D5,N5))</f>
        <v/>
      </c>
      <c r="H20" s="347"/>
      <c r="I20" s="114" t="s">
        <v>161</v>
      </c>
      <c r="J20" s="332" t="str">
        <f>IF(C7="","",IF(C7+D8&lt;H7+G8,B8,H8))</f>
        <v/>
      </c>
      <c r="K20" s="348"/>
      <c r="L20" s="114" t="s">
        <v>162</v>
      </c>
      <c r="M20" s="340"/>
      <c r="N20" s="340"/>
      <c r="O20" s="114" t="s">
        <v>163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161</v>
      </c>
      <c r="J21" s="340" t="str">
        <f>IF(K7="","",IF(K7+L8&lt;P7+O8,J8,P8))</f>
        <v/>
      </c>
      <c r="K21" s="340"/>
      <c r="L21" s="114" t="s">
        <v>162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163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40.35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アスル御殿場</v>
      </c>
      <c r="E25" s="18" t="s">
        <v>11</v>
      </c>
      <c r="F25" s="177" t="str">
        <f>D14</f>
        <v>YSGEM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長岡</v>
      </c>
      <c r="E26" s="18" t="s">
        <v>13</v>
      </c>
      <c r="F26" s="178" t="str">
        <f>H14</f>
        <v>AMIGOS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高洲南</v>
      </c>
      <c r="E27" s="18" t="s">
        <v>13</v>
      </c>
      <c r="F27" s="178" t="str">
        <f>L14</f>
        <v>FC小田原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FACT</v>
      </c>
      <c r="E28" s="18" t="s">
        <v>17</v>
      </c>
      <c r="F28" s="178" t="str">
        <f>P14</f>
        <v>門池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D34:R34"/>
    <mergeCell ref="P21:Q21"/>
    <mergeCell ref="I24:K24"/>
    <mergeCell ref="L24:N24"/>
    <mergeCell ref="G31:H31"/>
    <mergeCell ref="G32:H32"/>
    <mergeCell ref="G33:H33"/>
    <mergeCell ref="G29:H29"/>
    <mergeCell ref="G30:H30"/>
    <mergeCell ref="J21:K21"/>
    <mergeCell ref="M21:N21"/>
    <mergeCell ref="G28:H28"/>
    <mergeCell ref="P20:Q20"/>
    <mergeCell ref="N14:O15"/>
    <mergeCell ref="P14:Q15"/>
    <mergeCell ref="D17:G17"/>
    <mergeCell ref="L17:O17"/>
    <mergeCell ref="D14:E15"/>
    <mergeCell ref="F14:G15"/>
    <mergeCell ref="H14:I15"/>
    <mergeCell ref="J14:K15"/>
    <mergeCell ref="L14:M15"/>
    <mergeCell ref="D20:E20"/>
    <mergeCell ref="G20:H20"/>
    <mergeCell ref="J20:K20"/>
    <mergeCell ref="M20:N20"/>
    <mergeCell ref="B19:C19"/>
    <mergeCell ref="B14:C15"/>
    <mergeCell ref="G25:H25"/>
    <mergeCell ref="G26:H26"/>
    <mergeCell ref="G27:H27"/>
    <mergeCell ref="G24:H24"/>
    <mergeCell ref="C11:D11"/>
    <mergeCell ref="G11:H11"/>
    <mergeCell ref="K11:L11"/>
    <mergeCell ref="O11:P11"/>
    <mergeCell ref="I3:J3"/>
    <mergeCell ref="D5:E5"/>
    <mergeCell ref="I5:J5"/>
    <mergeCell ref="N5:O5"/>
    <mergeCell ref="P8:Q8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4"/>
  <sheetViews>
    <sheetView workbookViewId="0">
      <selection activeCell="A2" sqref="A2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9.35" customHeight="1" thickTop="1" x14ac:dyDescent="0.2">
      <c r="A2" s="133" t="s">
        <v>338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85</v>
      </c>
      <c r="C13" s="101"/>
      <c r="D13" s="102"/>
      <c r="E13" s="103" t="s">
        <v>86</v>
      </c>
      <c r="F13" s="100" t="s">
        <v>87</v>
      </c>
      <c r="G13" s="101"/>
      <c r="H13" s="102"/>
      <c r="I13" s="100" t="s">
        <v>88</v>
      </c>
      <c r="J13" s="104" t="s">
        <v>89</v>
      </c>
      <c r="K13" s="105"/>
      <c r="L13" s="106"/>
      <c r="M13" s="100" t="s">
        <v>90</v>
      </c>
      <c r="N13" s="104" t="s">
        <v>91</v>
      </c>
      <c r="O13" s="101"/>
      <c r="P13" s="102"/>
      <c r="Q13" s="103" t="s">
        <v>92</v>
      </c>
    </row>
    <row r="14" spans="1:17" ht="30" customHeight="1" x14ac:dyDescent="0.2">
      <c r="A14" s="2"/>
      <c r="B14" s="338" t="str">
        <f>予選AB!S25</f>
        <v>函南東</v>
      </c>
      <c r="C14" s="338"/>
      <c r="D14" s="338" t="str">
        <f>予選EF!S25</f>
        <v>時の栖</v>
      </c>
      <c r="E14" s="338"/>
      <c r="F14" s="338" t="str">
        <f>予選CD!S25</f>
        <v>さなる</v>
      </c>
      <c r="G14" s="338"/>
      <c r="H14" s="338" t="str">
        <f>予選GH!S25</f>
        <v>エクセルシオール</v>
      </c>
      <c r="I14" s="338"/>
      <c r="J14" s="338" t="str">
        <f>予選AB!S56</f>
        <v>エスパ三島</v>
      </c>
      <c r="K14" s="338"/>
      <c r="L14" s="338" t="str">
        <f>予選EF!S56</f>
        <v>FCアルファ</v>
      </c>
      <c r="M14" s="338"/>
      <c r="N14" s="338" t="str">
        <f>予選CD!S56</f>
        <v>FC 富士川</v>
      </c>
      <c r="O14" s="338"/>
      <c r="P14" s="338" t="str">
        <f>予選GH!S56</f>
        <v>パルティーレ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96</v>
      </c>
      <c r="D20" s="346" t="str">
        <f>I3</f>
        <v/>
      </c>
      <c r="E20" s="346"/>
      <c r="F20" s="114" t="s">
        <v>97</v>
      </c>
      <c r="G20" s="346" t="str">
        <f>IF(E4="","",IF(E4+F5&lt;N4+M5,D5,N5))</f>
        <v/>
      </c>
      <c r="H20" s="347"/>
      <c r="I20" s="114" t="s">
        <v>98</v>
      </c>
      <c r="J20" s="332" t="str">
        <f>IF(C7="","",IF(C7+D8&lt;H7+G8,B8,H8))</f>
        <v/>
      </c>
      <c r="K20" s="348"/>
      <c r="L20" s="114" t="s">
        <v>99</v>
      </c>
      <c r="M20" s="340"/>
      <c r="N20" s="340"/>
      <c r="O20" s="114" t="s">
        <v>100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98</v>
      </c>
      <c r="J21" s="340" t="str">
        <f>IF(K7="","",IF(K7+L8&lt;P7+O8,J8,P8))</f>
        <v/>
      </c>
      <c r="K21" s="340"/>
      <c r="L21" s="114" t="s">
        <v>99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100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40.35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函南東</v>
      </c>
      <c r="E25" s="18" t="s">
        <v>11</v>
      </c>
      <c r="F25" s="177" t="str">
        <f>D14</f>
        <v>時の栖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さなる</v>
      </c>
      <c r="E26" s="18" t="s">
        <v>13</v>
      </c>
      <c r="F26" s="178" t="str">
        <f>H14</f>
        <v>エクセルシオール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エスパ三島</v>
      </c>
      <c r="E27" s="18" t="s">
        <v>13</v>
      </c>
      <c r="F27" s="178" t="str">
        <f>L14</f>
        <v>FCアルファ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FC 富士川</v>
      </c>
      <c r="E28" s="18" t="s">
        <v>17</v>
      </c>
      <c r="F28" s="178" t="str">
        <f>P14</f>
        <v>パルティーレ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D34:R34"/>
    <mergeCell ref="G28:H28"/>
    <mergeCell ref="G29:H29"/>
    <mergeCell ref="G30:H30"/>
    <mergeCell ref="G31:H31"/>
    <mergeCell ref="G32:H32"/>
    <mergeCell ref="G33:H33"/>
    <mergeCell ref="G27:H27"/>
    <mergeCell ref="D20:E20"/>
    <mergeCell ref="G20:H20"/>
    <mergeCell ref="J20:K20"/>
    <mergeCell ref="M20:N20"/>
    <mergeCell ref="G24:H24"/>
    <mergeCell ref="I24:K24"/>
    <mergeCell ref="L24:N24"/>
    <mergeCell ref="G25:H25"/>
    <mergeCell ref="G26:H26"/>
    <mergeCell ref="P20:Q20"/>
    <mergeCell ref="J21:K21"/>
    <mergeCell ref="M21:N21"/>
    <mergeCell ref="P21:Q21"/>
    <mergeCell ref="L14:M15"/>
    <mergeCell ref="N14:O15"/>
    <mergeCell ref="P14:Q15"/>
    <mergeCell ref="D17:G17"/>
    <mergeCell ref="L17:O17"/>
    <mergeCell ref="B19:C19"/>
    <mergeCell ref="P8:Q8"/>
    <mergeCell ref="C11:D11"/>
    <mergeCell ref="G11:H11"/>
    <mergeCell ref="K11:L11"/>
    <mergeCell ref="O11:P11"/>
    <mergeCell ref="B14:C15"/>
    <mergeCell ref="D14:E15"/>
    <mergeCell ref="F14:G15"/>
    <mergeCell ref="H14:I15"/>
    <mergeCell ref="J14:K15"/>
    <mergeCell ref="I3:J3"/>
    <mergeCell ref="D5:E5"/>
    <mergeCell ref="I5:J5"/>
    <mergeCell ref="N5:O5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4"/>
  <sheetViews>
    <sheetView workbookViewId="0">
      <selection activeCell="A3" sqref="A3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7.1" customHeight="1" thickTop="1" x14ac:dyDescent="0.2">
      <c r="A2" s="133" t="s">
        <v>382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102</v>
      </c>
      <c r="C13" s="101"/>
      <c r="D13" s="102"/>
      <c r="E13" s="103" t="s">
        <v>103</v>
      </c>
      <c r="F13" s="100" t="s">
        <v>104</v>
      </c>
      <c r="G13" s="101"/>
      <c r="H13" s="102"/>
      <c r="I13" s="100" t="s">
        <v>105</v>
      </c>
      <c r="J13" s="104" t="s">
        <v>106</v>
      </c>
      <c r="K13" s="105"/>
      <c r="L13" s="106"/>
      <c r="M13" s="100" t="s">
        <v>107</v>
      </c>
      <c r="N13" s="104" t="s">
        <v>108</v>
      </c>
      <c r="O13" s="101"/>
      <c r="P13" s="102"/>
      <c r="Q13" s="103" t="s">
        <v>109</v>
      </c>
    </row>
    <row r="14" spans="1:17" ht="30" customHeight="1" x14ac:dyDescent="0.2">
      <c r="A14" s="2"/>
      <c r="B14" s="338" t="str">
        <f>予選AB!S26</f>
        <v>山田FC</v>
      </c>
      <c r="C14" s="338"/>
      <c r="D14" s="338" t="str">
        <f>予選EF!S26</f>
        <v>FC ITO</v>
      </c>
      <c r="E14" s="338"/>
      <c r="F14" s="338" t="str">
        <f>予選CD!S26</f>
        <v>向山</v>
      </c>
      <c r="G14" s="338"/>
      <c r="H14" s="338" t="str">
        <f>予選GH!S26</f>
        <v>守谷JFC</v>
      </c>
      <c r="I14" s="338"/>
      <c r="J14" s="338" t="str">
        <f>予選AB!S57</f>
        <v>FCセイナン</v>
      </c>
      <c r="K14" s="338"/>
      <c r="L14" s="338" t="str">
        <f>予選EF!S57</f>
        <v>マーレ</v>
      </c>
      <c r="M14" s="338"/>
      <c r="N14" s="338" t="str">
        <f>予選CD!S57</f>
        <v>ファンスナール</v>
      </c>
      <c r="O14" s="338"/>
      <c r="P14" s="338" t="str">
        <f>予選GH!S57</f>
        <v>デルヴィエント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113</v>
      </c>
      <c r="D20" s="346" t="str">
        <f>I3</f>
        <v/>
      </c>
      <c r="E20" s="346"/>
      <c r="F20" s="114" t="s">
        <v>114</v>
      </c>
      <c r="G20" s="346" t="str">
        <f>IF(E4="","",IF(E4+F5&lt;N4+M5,D5,N5))</f>
        <v/>
      </c>
      <c r="H20" s="347"/>
      <c r="I20" s="114" t="s">
        <v>115</v>
      </c>
      <c r="J20" s="332" t="str">
        <f>IF(C7="","",IF(C7+D8&lt;H7+G8,B8,H8))</f>
        <v/>
      </c>
      <c r="K20" s="348"/>
      <c r="L20" s="114" t="s">
        <v>116</v>
      </c>
      <c r="M20" s="340"/>
      <c r="N20" s="340"/>
      <c r="O20" s="114" t="s">
        <v>117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115</v>
      </c>
      <c r="J21" s="340" t="str">
        <f>IF(K7="","",IF(K7+L8&lt;P7+O8,J8,P8))</f>
        <v/>
      </c>
      <c r="K21" s="340"/>
      <c r="L21" s="114" t="s">
        <v>116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117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40.35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山田FC</v>
      </c>
      <c r="E25" s="18" t="s">
        <v>11</v>
      </c>
      <c r="F25" s="177" t="str">
        <f>D14</f>
        <v>FC ITO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向山</v>
      </c>
      <c r="E26" s="18" t="s">
        <v>13</v>
      </c>
      <c r="F26" s="178" t="str">
        <f>H14</f>
        <v>守谷JFC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FCセイナン</v>
      </c>
      <c r="E27" s="18" t="s">
        <v>13</v>
      </c>
      <c r="F27" s="178" t="str">
        <f>L14</f>
        <v>マーレ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ファンスナール</v>
      </c>
      <c r="E28" s="18" t="s">
        <v>17</v>
      </c>
      <c r="F28" s="178" t="str">
        <f>P14</f>
        <v>デルヴィエント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D34:R34"/>
    <mergeCell ref="G28:H28"/>
    <mergeCell ref="G29:H29"/>
    <mergeCell ref="G30:H30"/>
    <mergeCell ref="G31:H31"/>
    <mergeCell ref="G32:H32"/>
    <mergeCell ref="G33:H33"/>
    <mergeCell ref="G27:H27"/>
    <mergeCell ref="D20:E20"/>
    <mergeCell ref="G20:H20"/>
    <mergeCell ref="J20:K20"/>
    <mergeCell ref="M20:N20"/>
    <mergeCell ref="G24:H24"/>
    <mergeCell ref="I24:K24"/>
    <mergeCell ref="L24:N24"/>
    <mergeCell ref="G25:H25"/>
    <mergeCell ref="G26:H26"/>
    <mergeCell ref="P20:Q20"/>
    <mergeCell ref="J21:K21"/>
    <mergeCell ref="M21:N21"/>
    <mergeCell ref="P21:Q21"/>
    <mergeCell ref="L14:M15"/>
    <mergeCell ref="N14:O15"/>
    <mergeCell ref="P14:Q15"/>
    <mergeCell ref="D17:G17"/>
    <mergeCell ref="L17:O17"/>
    <mergeCell ref="B19:C19"/>
    <mergeCell ref="P8:Q8"/>
    <mergeCell ref="C11:D11"/>
    <mergeCell ref="G11:H11"/>
    <mergeCell ref="K11:L11"/>
    <mergeCell ref="O11:P11"/>
    <mergeCell ref="B14:C15"/>
    <mergeCell ref="D14:E15"/>
    <mergeCell ref="F14:G15"/>
    <mergeCell ref="H14:I15"/>
    <mergeCell ref="J14:K15"/>
    <mergeCell ref="I3:J3"/>
    <mergeCell ref="D5:E5"/>
    <mergeCell ref="I5:J5"/>
    <mergeCell ref="N5:O5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4"/>
  <sheetViews>
    <sheetView workbookViewId="0">
      <selection activeCell="C3" sqref="C3"/>
    </sheetView>
  </sheetViews>
  <sheetFormatPr defaultColWidth="8.88671875" defaultRowHeight="13.2" x14ac:dyDescent="0.2"/>
  <sheetData>
    <row r="1" spans="1:17" ht="40.5" customHeight="1" thickBot="1" x14ac:dyDescent="0.25">
      <c r="A1" s="131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7.4" customHeight="1" thickTop="1" x14ac:dyDescent="0.2">
      <c r="A2" s="133" t="s">
        <v>381</v>
      </c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</row>
    <row r="3" spans="1:17" ht="30" customHeight="1" x14ac:dyDescent="0.2">
      <c r="A3" s="2"/>
      <c r="B3" s="2"/>
      <c r="C3" s="2"/>
      <c r="D3" s="2"/>
      <c r="E3" s="2"/>
      <c r="F3" s="2"/>
      <c r="G3" s="2"/>
      <c r="H3" s="2"/>
      <c r="I3" s="319" t="str">
        <f>IF(E4="","",IF(E4+F5&gt;N4+M5,D5,N5))</f>
        <v/>
      </c>
      <c r="J3" s="320"/>
      <c r="K3" s="2"/>
      <c r="L3" s="2"/>
      <c r="M3" s="2"/>
      <c r="N3" s="2"/>
      <c r="O3" s="2"/>
      <c r="P3" s="2"/>
      <c r="Q3" s="2"/>
    </row>
    <row r="4" spans="1:17" ht="30" customHeight="1" x14ac:dyDescent="0.2">
      <c r="A4" s="2"/>
      <c r="B4" s="2"/>
      <c r="C4" s="13"/>
      <c r="D4" s="13"/>
      <c r="E4" s="14"/>
      <c r="F4" s="15"/>
      <c r="G4" s="15"/>
      <c r="H4" s="15"/>
      <c r="I4" s="15"/>
      <c r="J4" s="16"/>
      <c r="K4" s="15"/>
      <c r="L4" s="15"/>
      <c r="M4" s="15"/>
      <c r="N4" s="14"/>
      <c r="O4" s="13"/>
      <c r="P4" s="13"/>
      <c r="Q4" s="2"/>
    </row>
    <row r="5" spans="1:17" ht="30" customHeight="1" x14ac:dyDescent="0.2">
      <c r="A5" s="2"/>
      <c r="B5" s="2"/>
      <c r="C5" s="13"/>
      <c r="D5" s="319" t="str">
        <f>IF(C7="","",IF(C7+D8&gt;H7+G8,B8,H8))</f>
        <v/>
      </c>
      <c r="E5" s="320"/>
      <c r="F5" s="27"/>
      <c r="G5" s="28"/>
      <c r="H5" s="13"/>
      <c r="I5" s="321" t="s">
        <v>14</v>
      </c>
      <c r="J5" s="321"/>
      <c r="K5" s="13"/>
      <c r="L5" s="13"/>
      <c r="M5" s="30"/>
      <c r="N5" s="322" t="str">
        <f>IF(K7="","",IF(K7+L8&gt;P7+O8,J8,P8))</f>
        <v/>
      </c>
      <c r="O5" s="323"/>
      <c r="P5" s="13"/>
      <c r="Q5" s="2"/>
    </row>
    <row r="6" spans="1:17" ht="30" customHeight="1" x14ac:dyDescent="0.2">
      <c r="A6" s="2"/>
      <c r="B6" s="2"/>
      <c r="C6" s="13"/>
      <c r="D6" s="7"/>
      <c r="E6" s="8"/>
      <c r="F6" s="87"/>
      <c r="G6" s="13"/>
      <c r="H6" s="13"/>
      <c r="I6" s="29"/>
      <c r="J6" s="29"/>
      <c r="K6" s="13"/>
      <c r="L6" s="13"/>
      <c r="M6" s="30"/>
      <c r="N6" s="31"/>
      <c r="O6" s="32"/>
      <c r="P6" s="13"/>
      <c r="Q6" s="2"/>
    </row>
    <row r="7" spans="1:17" ht="30" customHeight="1" x14ac:dyDescent="0.2">
      <c r="A7" s="2"/>
      <c r="B7" s="2"/>
      <c r="C7" s="14"/>
      <c r="D7" s="15"/>
      <c r="E7" s="15"/>
      <c r="F7" s="16"/>
      <c r="G7" s="15"/>
      <c r="H7" s="14"/>
      <c r="I7" s="13"/>
      <c r="J7" s="13"/>
      <c r="K7" s="14"/>
      <c r="L7" s="13"/>
      <c r="M7" s="15"/>
      <c r="N7" s="16"/>
      <c r="O7" s="15"/>
      <c r="P7" s="14"/>
      <c r="Q7" s="2"/>
    </row>
    <row r="8" spans="1:17" ht="30" customHeight="1" x14ac:dyDescent="0.2">
      <c r="A8" s="2"/>
      <c r="B8" s="319" t="str">
        <f>IF(B10="","",IF(B10+C13&gt;E10+D13,B14,D14))</f>
        <v/>
      </c>
      <c r="C8" s="320"/>
      <c r="D8" s="43"/>
      <c r="E8" s="324" t="s">
        <v>20</v>
      </c>
      <c r="F8" s="321"/>
      <c r="G8" s="107"/>
      <c r="H8" s="325" t="str">
        <f>IF(F10="","",IF(F10+G13&gt;I10+H13,F14,H14))</f>
        <v/>
      </c>
      <c r="I8" s="326"/>
      <c r="J8" s="327" t="str">
        <f>IF(J10="","",IF(J10+K13&gt;M10+L13,J14,L14))</f>
        <v/>
      </c>
      <c r="K8" s="326"/>
      <c r="L8" s="108"/>
      <c r="M8" s="321" t="s">
        <v>21</v>
      </c>
      <c r="N8" s="321"/>
      <c r="O8" s="45"/>
      <c r="P8" s="322" t="str">
        <f>IF(N10="","",IF(N10+O13&gt;Q10+P13,N14,P14))</f>
        <v/>
      </c>
      <c r="Q8" s="323"/>
    </row>
    <row r="9" spans="1:17" ht="30" customHeight="1" x14ac:dyDescent="0.2">
      <c r="A9" s="2"/>
      <c r="B9" s="7"/>
      <c r="C9" s="8"/>
      <c r="D9" s="57"/>
      <c r="E9" s="44"/>
      <c r="F9" s="44"/>
      <c r="G9" s="45"/>
      <c r="H9" s="31"/>
      <c r="I9" s="32"/>
      <c r="J9" s="46"/>
      <c r="K9" s="32"/>
      <c r="L9" s="57"/>
      <c r="M9" s="44"/>
      <c r="N9" s="44"/>
      <c r="O9" s="45"/>
      <c r="P9" s="31"/>
      <c r="Q9" s="32"/>
    </row>
    <row r="10" spans="1:17" ht="30" customHeight="1" x14ac:dyDescent="0.2">
      <c r="A10" s="2"/>
      <c r="B10" s="14"/>
      <c r="C10" s="47"/>
      <c r="D10" s="48"/>
      <c r="E10" s="14"/>
      <c r="F10" s="14"/>
      <c r="G10" s="49"/>
      <c r="H10" s="48"/>
      <c r="I10" s="14"/>
      <c r="J10" s="14"/>
      <c r="K10" s="49"/>
      <c r="L10" s="48"/>
      <c r="M10" s="14"/>
      <c r="N10" s="14"/>
      <c r="O10" s="49"/>
      <c r="P10" s="48"/>
      <c r="Q10" s="14"/>
    </row>
    <row r="11" spans="1:17" ht="30" customHeight="1" x14ac:dyDescent="0.2">
      <c r="A11" s="2"/>
      <c r="B11" s="50" t="s">
        <v>27</v>
      </c>
      <c r="C11" s="335" t="s">
        <v>16</v>
      </c>
      <c r="D11" s="336"/>
      <c r="E11" s="109" t="s">
        <v>27</v>
      </c>
      <c r="F11" s="110"/>
      <c r="G11" s="335" t="s">
        <v>28</v>
      </c>
      <c r="H11" s="337"/>
      <c r="I11" s="110" t="s">
        <v>27</v>
      </c>
      <c r="J11" s="110"/>
      <c r="K11" s="335" t="s">
        <v>23</v>
      </c>
      <c r="L11" s="336"/>
      <c r="M11" s="110"/>
      <c r="N11" s="110" t="s">
        <v>27</v>
      </c>
      <c r="O11" s="335" t="s">
        <v>19</v>
      </c>
      <c r="P11" s="336"/>
      <c r="Q11" s="51" t="s">
        <v>27</v>
      </c>
    </row>
    <row r="12" spans="1:17" ht="30" customHeight="1" x14ac:dyDescent="0.2">
      <c r="A12" s="2"/>
      <c r="B12" s="50"/>
      <c r="C12" s="74"/>
      <c r="D12" s="75"/>
      <c r="E12" s="51"/>
      <c r="F12" s="50"/>
      <c r="G12" s="74"/>
      <c r="H12" s="76"/>
      <c r="I12" s="50"/>
      <c r="J12" s="50"/>
      <c r="K12" s="74"/>
      <c r="L12" s="75"/>
      <c r="M12" s="50"/>
      <c r="N12" s="50"/>
      <c r="O12" s="74"/>
      <c r="P12" s="75"/>
      <c r="Q12" s="51"/>
    </row>
    <row r="13" spans="1:17" ht="30" customHeight="1" x14ac:dyDescent="0.2">
      <c r="A13" s="2"/>
      <c r="B13" s="100" t="s">
        <v>124</v>
      </c>
      <c r="C13" s="101"/>
      <c r="D13" s="102"/>
      <c r="E13" s="103" t="s">
        <v>125</v>
      </c>
      <c r="F13" s="100" t="s">
        <v>126</v>
      </c>
      <c r="G13" s="101"/>
      <c r="H13" s="102"/>
      <c r="I13" s="100" t="s">
        <v>127</v>
      </c>
      <c r="J13" s="104" t="s">
        <v>128</v>
      </c>
      <c r="K13" s="105"/>
      <c r="L13" s="106"/>
      <c r="M13" s="100" t="s">
        <v>129</v>
      </c>
      <c r="N13" s="104" t="s">
        <v>130</v>
      </c>
      <c r="O13" s="101"/>
      <c r="P13" s="102"/>
      <c r="Q13" s="103" t="s">
        <v>131</v>
      </c>
    </row>
    <row r="14" spans="1:17" ht="30" customHeight="1" x14ac:dyDescent="0.2">
      <c r="A14" s="2"/>
      <c r="B14" s="338" t="str">
        <f>予選AB!S27</f>
        <v>清水西</v>
      </c>
      <c r="C14" s="338"/>
      <c r="D14" s="338" t="str">
        <f>予選EF!S27</f>
        <v>長伏</v>
      </c>
      <c r="E14" s="338"/>
      <c r="F14" s="338" t="str">
        <f>予選CD!S27</f>
        <v>今沢・浮島</v>
      </c>
      <c r="G14" s="338"/>
      <c r="H14" s="338" t="str">
        <f>予選GH!S27</f>
        <v>三島徳倉</v>
      </c>
      <c r="I14" s="338"/>
      <c r="J14" s="338" t="str">
        <f>予選AB!S58</f>
        <v>富士第二</v>
      </c>
      <c r="K14" s="338"/>
      <c r="L14" s="338" t="str">
        <f>予選EF!S58</f>
        <v>Vivid Blue</v>
      </c>
      <c r="M14" s="338"/>
      <c r="N14" s="338" t="str">
        <f>予選CD!S58</f>
        <v>錦田</v>
      </c>
      <c r="O14" s="338"/>
      <c r="P14" s="338" t="str">
        <f>予選GH!S58</f>
        <v>北上</v>
      </c>
      <c r="Q14" s="338"/>
    </row>
    <row r="15" spans="1:17" ht="30" customHeight="1" x14ac:dyDescent="0.2">
      <c r="A15" s="2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</row>
    <row r="16" spans="1:17" ht="30" customHeight="1" x14ac:dyDescent="0.2">
      <c r="A16" s="2"/>
      <c r="B16" s="59"/>
      <c r="C16" s="59"/>
      <c r="D16" s="96"/>
      <c r="E16" s="59"/>
      <c r="F16" s="59"/>
      <c r="G16" s="59"/>
      <c r="H16" s="96"/>
      <c r="I16" s="59"/>
      <c r="J16" s="59"/>
      <c r="K16" s="98"/>
      <c r="L16" s="96"/>
      <c r="M16" s="59"/>
      <c r="N16" s="59"/>
      <c r="O16" s="98"/>
      <c r="P16" s="59"/>
      <c r="Q16" s="59"/>
    </row>
    <row r="17" spans="1:18" ht="30" customHeight="1" x14ac:dyDescent="0.2">
      <c r="A17" s="2"/>
      <c r="B17" s="2"/>
      <c r="C17" s="14"/>
      <c r="D17" s="328" t="s">
        <v>25</v>
      </c>
      <c r="E17" s="329"/>
      <c r="F17" s="329"/>
      <c r="G17" s="330"/>
      <c r="H17" s="111"/>
      <c r="I17" s="112"/>
      <c r="J17" s="112"/>
      <c r="K17" s="113" t="str">
        <f>IF(AC14="","",AC14)</f>
        <v/>
      </c>
      <c r="L17" s="331" t="s">
        <v>43</v>
      </c>
      <c r="M17" s="332"/>
      <c r="N17" s="332"/>
      <c r="O17" s="333"/>
      <c r="P17" s="14" t="str">
        <f>IF(AE14="","",AE14)</f>
        <v/>
      </c>
      <c r="Q17" s="2"/>
    </row>
    <row r="18" spans="1:18" ht="30" customHeight="1" x14ac:dyDescent="0.2">
      <c r="A18" s="2"/>
      <c r="B18" s="2"/>
      <c r="C18" s="50" t="s">
        <v>27</v>
      </c>
      <c r="D18" s="61" t="str">
        <f>IF(AF11="","",AF11)</f>
        <v/>
      </c>
      <c r="E18" s="2"/>
      <c r="F18" s="62"/>
      <c r="G18" s="61" t="str">
        <f>IF(AH11="","",AH11)</f>
        <v/>
      </c>
      <c r="H18" s="50" t="s">
        <v>27</v>
      </c>
      <c r="I18" s="2"/>
      <c r="J18" s="2"/>
      <c r="K18" s="50" t="s">
        <v>27</v>
      </c>
      <c r="L18" s="61" t="str">
        <f>IF(AF14="","",AF14)</f>
        <v/>
      </c>
      <c r="M18" s="2"/>
      <c r="N18" s="63"/>
      <c r="O18" s="61" t="str">
        <f>IF(AH14="","",AH14)</f>
        <v/>
      </c>
      <c r="P18" s="50" t="s">
        <v>27</v>
      </c>
      <c r="Q18" s="2"/>
    </row>
    <row r="19" spans="1:18" ht="30" customHeight="1" x14ac:dyDescent="0.2">
      <c r="A19" s="2"/>
      <c r="B19" s="334" t="s">
        <v>45</v>
      </c>
      <c r="C19" s="3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t="40.35" customHeight="1" x14ac:dyDescent="0.2">
      <c r="A20" s="2"/>
      <c r="B20" s="2"/>
      <c r="C20" s="114" t="s">
        <v>132</v>
      </c>
      <c r="D20" s="346" t="str">
        <f>I3</f>
        <v/>
      </c>
      <c r="E20" s="346"/>
      <c r="F20" s="114" t="s">
        <v>133</v>
      </c>
      <c r="G20" s="346" t="str">
        <f>IF(E4="","",IF(E4+F5&lt;N4+M5,D5,N5))</f>
        <v/>
      </c>
      <c r="H20" s="347"/>
      <c r="I20" s="114" t="s">
        <v>134</v>
      </c>
      <c r="J20" s="332" t="str">
        <f>IF(C7="","",IF(C7+D8&lt;H7+G8,B8,H8))</f>
        <v/>
      </c>
      <c r="K20" s="348"/>
      <c r="L20" s="114" t="s">
        <v>135</v>
      </c>
      <c r="M20" s="340"/>
      <c r="N20" s="340"/>
      <c r="O20" s="114" t="s">
        <v>136</v>
      </c>
      <c r="P20" s="339" t="str">
        <f>IF(AC11="","",IF(AC11+AF11&lt;AE11+AH11,X11,Z11))</f>
        <v/>
      </c>
      <c r="Q20" s="339"/>
    </row>
    <row r="21" spans="1:18" ht="40.35" customHeight="1" x14ac:dyDescent="0.2">
      <c r="A21" s="2"/>
      <c r="B21" s="2"/>
      <c r="C21" s="112"/>
      <c r="D21" s="112"/>
      <c r="E21" s="112"/>
      <c r="F21" s="112"/>
      <c r="G21" s="112"/>
      <c r="H21" s="112"/>
      <c r="I21" s="114" t="s">
        <v>134</v>
      </c>
      <c r="J21" s="340" t="str">
        <f>IF(K7="","",IF(K7+L8&lt;P7+O8,J8,P8))</f>
        <v/>
      </c>
      <c r="K21" s="340"/>
      <c r="L21" s="114" t="s">
        <v>135</v>
      </c>
      <c r="M21" s="340" t="str">
        <f>IF(AC14="","",IF(AC14+AF14&gt;AE14+AH14,X14,Z14))</f>
        <v/>
      </c>
      <c r="N21" s="340" t="str">
        <f>IF(F21="","",IF(F21+I21&gt;H21+K21,A21,C21))</f>
        <v/>
      </c>
      <c r="O21" s="114" t="s">
        <v>136</v>
      </c>
      <c r="P21" s="341" t="str">
        <f>IF(AC14="","",IF(AC14+AF14&lt;AE14+AH14,X14,Z14))</f>
        <v/>
      </c>
      <c r="Q21" s="341"/>
    </row>
    <row r="23" spans="1:18" ht="13.8" thickBot="1" x14ac:dyDescent="0.25"/>
    <row r="24" spans="1:18" ht="40.35" customHeight="1" thickBot="1" x14ac:dyDescent="0.25">
      <c r="A24" s="124" t="s">
        <v>2</v>
      </c>
      <c r="B24" s="125"/>
      <c r="C24" s="126"/>
      <c r="D24" s="127" t="s">
        <v>3</v>
      </c>
      <c r="E24" s="127"/>
      <c r="F24" s="127" t="s">
        <v>3</v>
      </c>
      <c r="G24" s="342" t="s">
        <v>4</v>
      </c>
      <c r="H24" s="343"/>
      <c r="I24" s="351" t="s">
        <v>5</v>
      </c>
      <c r="J24" s="342"/>
      <c r="K24" s="342"/>
      <c r="L24" s="342" t="s">
        <v>6</v>
      </c>
      <c r="M24" s="342"/>
      <c r="N24" s="343"/>
      <c r="O24" s="129" t="s">
        <v>7</v>
      </c>
      <c r="P24" s="128" t="s">
        <v>7</v>
      </c>
      <c r="Q24" s="130" t="s">
        <v>8</v>
      </c>
      <c r="R24" s="130" t="s">
        <v>9</v>
      </c>
    </row>
    <row r="25" spans="1:18" ht="40.35" customHeight="1" x14ac:dyDescent="0.2">
      <c r="A25" s="115" t="s">
        <v>10</v>
      </c>
      <c r="B25" s="116"/>
      <c r="C25" s="116"/>
      <c r="D25" s="175" t="str">
        <f>B14</f>
        <v>清水西</v>
      </c>
      <c r="E25" s="18" t="s">
        <v>11</v>
      </c>
      <c r="F25" s="177" t="str">
        <f>D14</f>
        <v>長伏</v>
      </c>
      <c r="G25" s="344" t="s">
        <v>12</v>
      </c>
      <c r="H25" s="345"/>
      <c r="I25" s="167"/>
      <c r="J25" s="18" t="s">
        <v>13</v>
      </c>
      <c r="K25" s="169"/>
      <c r="L25" s="170"/>
      <c r="M25" s="18" t="s">
        <v>13</v>
      </c>
      <c r="N25" s="173"/>
      <c r="O25" s="24"/>
      <c r="P25" s="25"/>
      <c r="Q25" s="26" t="str">
        <f t="shared" ref="Q25:Q33" si="0">IF(I25="","",IF(I25+L25&gt;K25+N25,D25,F25))</f>
        <v/>
      </c>
      <c r="R25" s="26" t="str">
        <f t="shared" ref="R25:R33" si="1">IF(I25="","",IF(I25+L25&lt;K25+N25,D25,F25))</f>
        <v/>
      </c>
    </row>
    <row r="26" spans="1:18" ht="40.35" customHeight="1" x14ac:dyDescent="0.2">
      <c r="A26" s="117" t="s">
        <v>15</v>
      </c>
      <c r="B26" s="118"/>
      <c r="C26" s="118"/>
      <c r="D26" s="176" t="str">
        <f>F14</f>
        <v>今沢・浮島</v>
      </c>
      <c r="E26" s="18" t="s">
        <v>13</v>
      </c>
      <c r="F26" s="178" t="str">
        <f>H14</f>
        <v>三島徳倉</v>
      </c>
      <c r="G26" s="349" t="s">
        <v>16</v>
      </c>
      <c r="H26" s="350"/>
      <c r="I26" s="168"/>
      <c r="J26" s="18" t="s">
        <v>17</v>
      </c>
      <c r="K26" s="171"/>
      <c r="L26" s="172"/>
      <c r="M26" s="18" t="s">
        <v>13</v>
      </c>
      <c r="N26" s="174"/>
      <c r="O26" s="39"/>
      <c r="P26" s="40"/>
      <c r="Q26" s="41" t="str">
        <f t="shared" si="0"/>
        <v/>
      </c>
      <c r="R26" s="41" t="str">
        <f t="shared" si="1"/>
        <v/>
      </c>
    </row>
    <row r="27" spans="1:18" ht="40.35" customHeight="1" x14ac:dyDescent="0.2">
      <c r="A27" s="119" t="s">
        <v>18</v>
      </c>
      <c r="B27" s="120"/>
      <c r="C27" s="121"/>
      <c r="D27" s="176" t="str">
        <f>J14</f>
        <v>富士第二</v>
      </c>
      <c r="E27" s="18" t="s">
        <v>13</v>
      </c>
      <c r="F27" s="178" t="str">
        <f>L14</f>
        <v>Vivid Blue</v>
      </c>
      <c r="G27" s="349" t="s">
        <v>19</v>
      </c>
      <c r="H27" s="350"/>
      <c r="I27" s="168"/>
      <c r="J27" s="18" t="s">
        <v>13</v>
      </c>
      <c r="K27" s="171"/>
      <c r="L27" s="172"/>
      <c r="M27" s="18" t="s">
        <v>13</v>
      </c>
      <c r="N27" s="174"/>
      <c r="O27" s="39"/>
      <c r="P27" s="40"/>
      <c r="Q27" s="41" t="str">
        <f t="shared" si="0"/>
        <v/>
      </c>
      <c r="R27" s="41" t="str">
        <f t="shared" si="1"/>
        <v/>
      </c>
    </row>
    <row r="28" spans="1:18" ht="40.35" customHeight="1" x14ac:dyDescent="0.2">
      <c r="A28" s="119" t="s">
        <v>22</v>
      </c>
      <c r="B28" s="120"/>
      <c r="C28" s="121"/>
      <c r="D28" s="176" t="str">
        <f>N14</f>
        <v>錦田</v>
      </c>
      <c r="E28" s="18" t="s">
        <v>17</v>
      </c>
      <c r="F28" s="178" t="str">
        <f>P14</f>
        <v>北上</v>
      </c>
      <c r="G28" s="349" t="s">
        <v>23</v>
      </c>
      <c r="H28" s="350"/>
      <c r="I28" s="168"/>
      <c r="J28" s="18" t="s">
        <v>13</v>
      </c>
      <c r="K28" s="171"/>
      <c r="L28" s="172"/>
      <c r="M28" s="18" t="s">
        <v>13</v>
      </c>
      <c r="N28" s="174"/>
      <c r="O28" s="39"/>
      <c r="P28" s="40"/>
      <c r="Q28" s="26" t="str">
        <f t="shared" si="0"/>
        <v/>
      </c>
      <c r="R28" s="26" t="str">
        <f t="shared" si="1"/>
        <v/>
      </c>
    </row>
    <row r="29" spans="1:18" ht="40.35" customHeight="1" x14ac:dyDescent="0.2">
      <c r="A29" s="119" t="s">
        <v>24</v>
      </c>
      <c r="B29" s="120"/>
      <c r="C29" s="121"/>
      <c r="D29" s="97" t="str">
        <f>Q25</f>
        <v/>
      </c>
      <c r="E29" s="18" t="s">
        <v>13</v>
      </c>
      <c r="F29" s="19" t="str">
        <f>Q26</f>
        <v/>
      </c>
      <c r="G29" s="349" t="s">
        <v>25</v>
      </c>
      <c r="H29" s="350"/>
      <c r="I29" s="168"/>
      <c r="J29" s="18" t="s">
        <v>26</v>
      </c>
      <c r="K29" s="171"/>
      <c r="L29" s="172"/>
      <c r="M29" s="18" t="s">
        <v>13</v>
      </c>
      <c r="N29" s="174"/>
      <c r="O29" s="39"/>
      <c r="P29" s="40"/>
      <c r="Q29" s="41" t="str">
        <f t="shared" si="0"/>
        <v/>
      </c>
      <c r="R29" s="41" t="str">
        <f t="shared" si="1"/>
        <v/>
      </c>
    </row>
    <row r="30" spans="1:18" ht="40.35" customHeight="1" x14ac:dyDescent="0.2">
      <c r="A30" s="115" t="s">
        <v>29</v>
      </c>
      <c r="B30" s="116"/>
      <c r="C30" s="116"/>
      <c r="D30" s="97" t="str">
        <f>R25</f>
        <v/>
      </c>
      <c r="E30" s="18" t="s">
        <v>26</v>
      </c>
      <c r="F30" s="19" t="str">
        <f>R26</f>
        <v/>
      </c>
      <c r="G30" s="344" t="s">
        <v>30</v>
      </c>
      <c r="H30" s="345"/>
      <c r="I30" s="168"/>
      <c r="J30" s="18" t="s">
        <v>13</v>
      </c>
      <c r="K30" s="171"/>
      <c r="L30" s="172"/>
      <c r="M30" s="18" t="s">
        <v>26</v>
      </c>
      <c r="N30" s="174"/>
      <c r="O30" s="39"/>
      <c r="P30" s="40"/>
      <c r="Q30" s="41" t="str">
        <f t="shared" si="0"/>
        <v/>
      </c>
      <c r="R30" s="41" t="str">
        <f t="shared" si="1"/>
        <v/>
      </c>
    </row>
    <row r="31" spans="1:18" ht="40.35" customHeight="1" x14ac:dyDescent="0.2">
      <c r="A31" s="119" t="s">
        <v>39</v>
      </c>
      <c r="B31" s="120"/>
      <c r="C31" s="121"/>
      <c r="D31" s="97" t="str">
        <f>Q27</f>
        <v/>
      </c>
      <c r="E31" s="18" t="s">
        <v>13</v>
      </c>
      <c r="F31" s="19" t="str">
        <f>Q28</f>
        <v/>
      </c>
      <c r="G31" s="349" t="s">
        <v>14</v>
      </c>
      <c r="H31" s="350"/>
      <c r="I31" s="168"/>
      <c r="J31" s="18" t="s">
        <v>13</v>
      </c>
      <c r="K31" s="171"/>
      <c r="L31" s="172"/>
      <c r="M31" s="18" t="s">
        <v>13</v>
      </c>
      <c r="N31" s="174"/>
      <c r="O31" s="39"/>
      <c r="P31" s="40"/>
      <c r="Q31" s="41" t="str">
        <f t="shared" si="0"/>
        <v/>
      </c>
      <c r="R31" s="41" t="str">
        <f t="shared" si="1"/>
        <v/>
      </c>
    </row>
    <row r="32" spans="1:18" ht="40.35" customHeight="1" x14ac:dyDescent="0.2">
      <c r="A32" s="119" t="s">
        <v>40</v>
      </c>
      <c r="B32" s="120"/>
      <c r="C32" s="121"/>
      <c r="D32" s="97" t="str">
        <f>R27</f>
        <v/>
      </c>
      <c r="E32" s="18" t="s">
        <v>13</v>
      </c>
      <c r="F32" s="19" t="str">
        <f>R28</f>
        <v/>
      </c>
      <c r="G32" s="349" t="s">
        <v>41</v>
      </c>
      <c r="H32" s="350"/>
      <c r="I32" s="168"/>
      <c r="J32" s="18" t="s">
        <v>13</v>
      </c>
      <c r="K32" s="171"/>
      <c r="L32" s="172"/>
      <c r="M32" s="18" t="s">
        <v>13</v>
      </c>
      <c r="N32" s="174"/>
      <c r="O32" s="39"/>
      <c r="P32" s="40"/>
      <c r="Q32" s="41" t="str">
        <f t="shared" si="0"/>
        <v/>
      </c>
      <c r="R32" s="41" t="str">
        <f t="shared" si="1"/>
        <v/>
      </c>
    </row>
    <row r="33" spans="1:18" ht="40.35" customHeight="1" x14ac:dyDescent="0.2">
      <c r="A33" s="119" t="s">
        <v>42</v>
      </c>
      <c r="B33" s="120"/>
      <c r="C33" s="121"/>
      <c r="D33" s="97" t="str">
        <f>Q29</f>
        <v/>
      </c>
      <c r="E33" s="18" t="s">
        <v>13</v>
      </c>
      <c r="F33" s="19" t="str">
        <f>Q31</f>
        <v/>
      </c>
      <c r="G33" s="349" t="s">
        <v>43</v>
      </c>
      <c r="H33" s="350"/>
      <c r="I33" s="168"/>
      <c r="J33" s="18" t="s">
        <v>13</v>
      </c>
      <c r="K33" s="171"/>
      <c r="L33" s="172"/>
      <c r="M33" s="18" t="s">
        <v>13</v>
      </c>
      <c r="N33" s="174"/>
      <c r="O33" s="39"/>
      <c r="P33" s="40"/>
      <c r="Q33" s="41" t="str">
        <f t="shared" si="0"/>
        <v/>
      </c>
      <c r="R33" s="41" t="str">
        <f t="shared" si="1"/>
        <v/>
      </c>
    </row>
    <row r="34" spans="1:18" ht="40.35" customHeight="1" thickBot="1" x14ac:dyDescent="0.25">
      <c r="A34" s="122" t="s">
        <v>44</v>
      </c>
      <c r="B34" s="123"/>
      <c r="C34" s="123"/>
      <c r="D34" s="352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4"/>
    </row>
  </sheetData>
  <mergeCells count="46">
    <mergeCell ref="D34:R34"/>
    <mergeCell ref="G28:H28"/>
    <mergeCell ref="G29:H29"/>
    <mergeCell ref="G30:H30"/>
    <mergeCell ref="G31:H31"/>
    <mergeCell ref="G32:H32"/>
    <mergeCell ref="G33:H33"/>
    <mergeCell ref="G27:H27"/>
    <mergeCell ref="D20:E20"/>
    <mergeCell ref="G20:H20"/>
    <mergeCell ref="J20:K20"/>
    <mergeCell ref="M20:N20"/>
    <mergeCell ref="G24:H24"/>
    <mergeCell ref="I24:K24"/>
    <mergeCell ref="L24:N24"/>
    <mergeCell ref="G25:H25"/>
    <mergeCell ref="G26:H26"/>
    <mergeCell ref="P20:Q20"/>
    <mergeCell ref="J21:K21"/>
    <mergeCell ref="M21:N21"/>
    <mergeCell ref="P21:Q21"/>
    <mergeCell ref="L14:M15"/>
    <mergeCell ref="N14:O15"/>
    <mergeCell ref="P14:Q15"/>
    <mergeCell ref="D17:G17"/>
    <mergeCell ref="L17:O17"/>
    <mergeCell ref="B19:C19"/>
    <mergeCell ref="P8:Q8"/>
    <mergeCell ref="C11:D11"/>
    <mergeCell ref="G11:H11"/>
    <mergeCell ref="K11:L11"/>
    <mergeCell ref="O11:P11"/>
    <mergeCell ref="B14:C15"/>
    <mergeCell ref="D14:E15"/>
    <mergeCell ref="F14:G15"/>
    <mergeCell ref="H14:I15"/>
    <mergeCell ref="J14:K15"/>
    <mergeCell ref="I3:J3"/>
    <mergeCell ref="D5:E5"/>
    <mergeCell ref="I5:J5"/>
    <mergeCell ref="N5:O5"/>
    <mergeCell ref="B8:C8"/>
    <mergeCell ref="E8:F8"/>
    <mergeCell ref="H8:I8"/>
    <mergeCell ref="J8:K8"/>
    <mergeCell ref="M8:N8"/>
  </mergeCells>
  <phoneticPr fontId="3"/>
  <pageMargins left="0.7" right="0.7" top="0.75" bottom="0.75" header="0.3" footer="0.3"/>
  <pageSetup paperSize="9" scale="5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予選AB</vt:lpstr>
      <vt:lpstr>予選CD</vt:lpstr>
      <vt:lpstr>予選EF</vt:lpstr>
      <vt:lpstr>予選GH</vt:lpstr>
      <vt:lpstr>一位トーナメント</vt:lpstr>
      <vt:lpstr>二位トーナメント</vt:lpstr>
      <vt:lpstr>三位トーナメント</vt:lpstr>
      <vt:lpstr>四位トーナメント</vt:lpstr>
      <vt:lpstr>五位トーナメント</vt:lpstr>
      <vt:lpstr>六位トーナメント</vt:lpstr>
      <vt:lpstr>原紙</vt:lpstr>
      <vt:lpstr>予選AB!Print_Area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corocyan</dc:creator>
  <cp:lastModifiedBy>izukoutu hiroki</cp:lastModifiedBy>
  <cp:lastPrinted>2023-07-22T07:16:57Z</cp:lastPrinted>
  <dcterms:created xsi:type="dcterms:W3CDTF">2023-06-25T11:28:06Z</dcterms:created>
  <dcterms:modified xsi:type="dcterms:W3CDTF">2023-07-22T09:05:53Z</dcterms:modified>
</cp:coreProperties>
</file>